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76" windowWidth="15480" windowHeight="5880" activeTab="0"/>
  </bookViews>
  <sheets>
    <sheet name="Table A-1" sheetId="1" r:id="rId1"/>
  </sheets>
  <definedNames>
    <definedName name="_xlnm.Print_Area" localSheetId="0">'Table A-1'!$A$1:$AE$39</definedName>
  </definedNames>
  <calcPr fullCalcOnLoad="1"/>
</workbook>
</file>

<file path=xl/sharedStrings.xml><?xml version="1.0" encoding="utf-8"?>
<sst xmlns="http://schemas.openxmlformats.org/spreadsheetml/2006/main" count="66" uniqueCount="66">
  <si>
    <t>TEO Name</t>
  </si>
  <si>
    <t>Quality Score</t>
  </si>
  <si>
    <t>Quality Score*</t>
  </si>
  <si>
    <t>Staff rated A
%</t>
  </si>
  <si>
    <t>Staff rated A*
%</t>
  </si>
  <si>
    <t>No of A's</t>
  </si>
  <si>
    <t>No of A's*</t>
  </si>
  <si>
    <t>Staff rated B
%</t>
  </si>
  <si>
    <t>Staff rated B*
%</t>
  </si>
  <si>
    <t>No of B's</t>
  </si>
  <si>
    <t>No of B's*</t>
  </si>
  <si>
    <t>Staff rated C
%</t>
  </si>
  <si>
    <t>Staff rated C*
%</t>
  </si>
  <si>
    <t>No of C's</t>
  </si>
  <si>
    <t>No of C's*</t>
  </si>
  <si>
    <t>Staff rated C(NE)
%</t>
  </si>
  <si>
    <t>Staff rated C(NE)*
%</t>
  </si>
  <si>
    <t>No of C(NE)'s</t>
  </si>
  <si>
    <t>No of C(NE)'s*</t>
  </si>
  <si>
    <t>Staff rated R
%</t>
  </si>
  <si>
    <t>Staff rated R*
%</t>
  </si>
  <si>
    <t>No of R's</t>
  </si>
  <si>
    <t>No of R's*</t>
  </si>
  <si>
    <t>Staff rated R(NE)
%</t>
  </si>
  <si>
    <t>Staff rated R(NE)*
%</t>
  </si>
  <si>
    <t>No of R(NE)'s</t>
  </si>
  <si>
    <t>No of R(NE)'s*</t>
  </si>
  <si>
    <t>No. of eligible staff</t>
  </si>
  <si>
    <t>No. of eligible staff*</t>
  </si>
  <si>
    <t>No. of Evidence Portfolios Assessed</t>
  </si>
  <si>
    <t>AIS St Helens</t>
  </si>
  <si>
    <t>Anamata</t>
  </si>
  <si>
    <t>Auckland University of Technology</t>
  </si>
  <si>
    <t>Bethlehem Institute of Education</t>
  </si>
  <si>
    <t>Bible College of New Zealand</t>
  </si>
  <si>
    <t>Carey Baptist College</t>
  </si>
  <si>
    <t>Christchurch College of Education</t>
  </si>
  <si>
    <t>Christchurch Polytechnic Institute of Technology</t>
  </si>
  <si>
    <t>Dunedin College of Education</t>
  </si>
  <si>
    <t>Eastern Institute of Technology</t>
  </si>
  <si>
    <t>Former Auckland College of Education</t>
  </si>
  <si>
    <t>Former Wellington College of Education</t>
  </si>
  <si>
    <t>Good Shepherd College</t>
  </si>
  <si>
    <t>Lincoln University</t>
  </si>
  <si>
    <t>Manukau Institute of Technology</t>
  </si>
  <si>
    <t>Massey University</t>
  </si>
  <si>
    <t>Masters Institute</t>
  </si>
  <si>
    <t>Nelson Marlborough Institute of Technology</t>
  </si>
  <si>
    <t>Northland Polytechnic</t>
  </si>
  <si>
    <t>Open Polytechnic of New Zealand</t>
  </si>
  <si>
    <t>Otago Polytechnic</t>
  </si>
  <si>
    <t>Pacific International Hotel Management School</t>
  </si>
  <si>
    <t>Te Wananga O Aotearoa</t>
  </si>
  <si>
    <t>Te Whare Wananga O Awanuiarangi</t>
  </si>
  <si>
    <t>Unitec New Zealand</t>
  </si>
  <si>
    <t>University of Auckland</t>
  </si>
  <si>
    <t>University of Canterbury</t>
  </si>
  <si>
    <t>University of Otago</t>
  </si>
  <si>
    <t>University of Waikato</t>
  </si>
  <si>
    <t>Victoria University of Wellington</t>
  </si>
  <si>
    <t>Waikato Institute of Technology</t>
  </si>
  <si>
    <t>Whitecliff College of Arts and Design</t>
  </si>
  <si>
    <t>Whitireia Community Polytechnic</t>
  </si>
  <si>
    <t>Averages &amp; totals</t>
  </si>
  <si>
    <t>* Weighted on a FTE basis</t>
  </si>
  <si>
    <t>Table A-1: TEO Results - All TEOs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</si>
</sst>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4"/>
      <name val="Arial"/>
      <family val="2"/>
    </font>
    <font>
      <sz val="18"/>
      <name val="Arial"/>
      <family val="0"/>
    </font>
    <font>
      <b/>
      <sz val="18"/>
      <name val="Arial"/>
      <family val="0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top" wrapText="1"/>
    </xf>
    <xf numFmtId="10" fontId="4" fillId="2" borderId="2" xfId="0" applyNumberFormat="1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0" fillId="0" borderId="0" xfId="0" applyNumberFormat="1" applyAlignment="1">
      <alignment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10" fontId="5" fillId="2" borderId="9" xfId="0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SheetLayoutView="55" workbookViewId="0" topLeftCell="U18">
      <selection activeCell="P39" sqref="P39"/>
    </sheetView>
  </sheetViews>
  <sheetFormatPr defaultColWidth="9.140625" defaultRowHeight="12.75"/>
  <cols>
    <col min="1" max="1" width="5.28125" style="6" customWidth="1"/>
    <col min="2" max="2" width="44.00390625" style="2" bestFit="1" customWidth="1"/>
    <col min="3" max="4" width="13.28125" style="3" customWidth="1"/>
    <col min="5" max="6" width="13.28125" style="4" customWidth="1"/>
    <col min="7" max="7" width="13.28125" style="5" customWidth="1"/>
    <col min="8" max="8" width="13.28125" style="3" customWidth="1"/>
    <col min="9" max="10" width="13.28125" style="4" customWidth="1"/>
    <col min="11" max="11" width="13.28125" style="5" customWidth="1"/>
    <col min="12" max="12" width="15.421875" style="3" customWidth="1"/>
    <col min="13" max="14" width="13.28125" style="4" customWidth="1"/>
    <col min="15" max="15" width="13.28125" style="5" customWidth="1"/>
    <col min="16" max="16" width="14.00390625" style="3" customWidth="1"/>
    <col min="17" max="18" width="13.28125" style="4" customWidth="1"/>
    <col min="19" max="19" width="13.28125" style="5" customWidth="1"/>
    <col min="20" max="20" width="13.28125" style="3" customWidth="1"/>
    <col min="21" max="21" width="14.57421875" style="4" customWidth="1"/>
    <col min="22" max="22" width="15.8515625" style="4" customWidth="1"/>
    <col min="23" max="23" width="13.28125" style="5" customWidth="1"/>
    <col min="24" max="24" width="13.8515625" style="3" customWidth="1"/>
    <col min="25" max="26" width="13.28125" style="4" customWidth="1"/>
    <col min="27" max="27" width="13.28125" style="5" customWidth="1"/>
    <col min="28" max="28" width="13.28125" style="3" customWidth="1"/>
    <col min="29" max="29" width="13.28125" style="6" customWidth="1"/>
    <col min="30" max="30" width="14.140625" style="3" customWidth="1"/>
    <col min="31" max="31" width="19.28125" style="6" customWidth="1"/>
    <col min="32" max="32" width="10.28125" style="7" bestFit="1" customWidth="1"/>
  </cols>
  <sheetData>
    <row r="1" ht="30">
      <c r="A1" s="1" t="s">
        <v>65</v>
      </c>
    </row>
    <row r="2" ht="13.5" thickBot="1"/>
    <row r="3" spans="1:32" ht="116.25">
      <c r="A3" s="8"/>
      <c r="B3" s="9" t="s">
        <v>0</v>
      </c>
      <c r="C3" s="10" t="s">
        <v>1</v>
      </c>
      <c r="D3" s="10" t="s">
        <v>2</v>
      </c>
      <c r="E3" s="11" t="s">
        <v>3</v>
      </c>
      <c r="F3" s="11" t="s">
        <v>4</v>
      </c>
      <c r="G3" s="12" t="s">
        <v>5</v>
      </c>
      <c r="H3" s="10" t="s">
        <v>6</v>
      </c>
      <c r="I3" s="11" t="s">
        <v>7</v>
      </c>
      <c r="J3" s="11" t="s">
        <v>8</v>
      </c>
      <c r="K3" s="12" t="s">
        <v>9</v>
      </c>
      <c r="L3" s="10" t="s">
        <v>10</v>
      </c>
      <c r="M3" s="11" t="s">
        <v>11</v>
      </c>
      <c r="N3" s="11" t="s">
        <v>12</v>
      </c>
      <c r="O3" s="12" t="s">
        <v>13</v>
      </c>
      <c r="P3" s="10" t="s">
        <v>14</v>
      </c>
      <c r="Q3" s="11" t="s">
        <v>15</v>
      </c>
      <c r="R3" s="11" t="s">
        <v>16</v>
      </c>
      <c r="S3" s="12" t="s">
        <v>17</v>
      </c>
      <c r="T3" s="10" t="s">
        <v>18</v>
      </c>
      <c r="U3" s="11" t="s">
        <v>19</v>
      </c>
      <c r="V3" s="11" t="s">
        <v>20</v>
      </c>
      <c r="W3" s="12" t="s">
        <v>21</v>
      </c>
      <c r="X3" s="10" t="s">
        <v>22</v>
      </c>
      <c r="Y3" s="11" t="s">
        <v>23</v>
      </c>
      <c r="Z3" s="11" t="s">
        <v>24</v>
      </c>
      <c r="AA3" s="12" t="s">
        <v>25</v>
      </c>
      <c r="AB3" s="10" t="s">
        <v>26</v>
      </c>
      <c r="AC3" s="9" t="s">
        <v>27</v>
      </c>
      <c r="AD3" s="13" t="s">
        <v>28</v>
      </c>
      <c r="AE3" s="14" t="s">
        <v>29</v>
      </c>
      <c r="AF3" s="15"/>
    </row>
    <row r="4" spans="1:32" ht="43.5" customHeight="1">
      <c r="A4" s="16">
        <v>1</v>
      </c>
      <c r="B4" s="17" t="s">
        <v>30</v>
      </c>
      <c r="C4" s="18">
        <f>(((G4*5)+(K4*3)+(O4+S4))*2)/AC4</f>
        <v>0.2222222222222222</v>
      </c>
      <c r="D4" s="18">
        <f>(((H4*5)+(L4*3)+(P4+T4))*2)/AD4</f>
        <v>0.2447980416156671</v>
      </c>
      <c r="E4" s="20">
        <f aca="true" t="shared" si="0" ref="E4:E37">G4/AC4</f>
        <v>0</v>
      </c>
      <c r="F4" s="20">
        <f aca="true" t="shared" si="1" ref="F4:F37">H4/AD4</f>
        <v>0</v>
      </c>
      <c r="G4" s="21">
        <v>0</v>
      </c>
      <c r="H4" s="19">
        <v>0</v>
      </c>
      <c r="I4" s="20">
        <f aca="true" t="shared" si="2" ref="I4:I37">K4/AC4</f>
        <v>0</v>
      </c>
      <c r="J4" s="20">
        <f aca="true" t="shared" si="3" ref="J4:J37">L4/AD4</f>
        <v>0</v>
      </c>
      <c r="K4" s="21">
        <v>0</v>
      </c>
      <c r="L4" s="19">
        <v>0</v>
      </c>
      <c r="M4" s="20">
        <f aca="true" t="shared" si="4" ref="M4:M37">O4/AC4</f>
        <v>0.1111111111111111</v>
      </c>
      <c r="N4" s="20">
        <f aca="true" t="shared" si="5" ref="N4:N37">P4/AD4</f>
        <v>0.12239902080783355</v>
      </c>
      <c r="O4" s="21">
        <v>3</v>
      </c>
      <c r="P4" s="19">
        <v>3</v>
      </c>
      <c r="Q4" s="20">
        <f aca="true" t="shared" si="6" ref="Q4:Q37">S4/AC4</f>
        <v>0</v>
      </c>
      <c r="R4" s="20">
        <f aca="true" t="shared" si="7" ref="R4:R37">T4/AD4</f>
        <v>0</v>
      </c>
      <c r="S4" s="22">
        <v>0</v>
      </c>
      <c r="T4" s="19">
        <v>0</v>
      </c>
      <c r="U4" s="20">
        <f aca="true" t="shared" si="8" ref="U4:U35">W4/AC4</f>
        <v>0.5185185185185185</v>
      </c>
      <c r="V4" s="20">
        <f aca="true" t="shared" si="9" ref="V4:V36">X4/AD4</f>
        <v>0.5711954304365565</v>
      </c>
      <c r="W4" s="22">
        <v>14</v>
      </c>
      <c r="X4" s="19">
        <v>14</v>
      </c>
      <c r="Y4" s="20">
        <f aca="true" t="shared" si="10" ref="Y4:Y37">AA4/AC4</f>
        <v>0.37037037037037035</v>
      </c>
      <c r="Z4" s="20">
        <f aca="true" t="shared" si="11" ref="Z4:Z37">AB4/AD4</f>
        <v>0.30640554875561</v>
      </c>
      <c r="AA4" s="21">
        <v>10</v>
      </c>
      <c r="AB4" s="19">
        <v>7.51</v>
      </c>
      <c r="AC4" s="22">
        <f>AA4+W4+S4+O4+K4+G4</f>
        <v>27</v>
      </c>
      <c r="AD4" s="19">
        <f>AB4+X4+T4+P4+L4+H4</f>
        <v>24.509999999999998</v>
      </c>
      <c r="AE4" s="23">
        <v>7</v>
      </c>
      <c r="AF4" s="24"/>
    </row>
    <row r="5" spans="1:32" ht="43.5" customHeight="1">
      <c r="A5" s="16">
        <v>2</v>
      </c>
      <c r="B5" s="17" t="s">
        <v>31</v>
      </c>
      <c r="C5" s="18">
        <f aca="true" t="shared" si="12" ref="C5:C36">(((G5*5)+(K5*3)+(O5+S5))*2)/AC5</f>
        <v>0.8</v>
      </c>
      <c r="D5" s="18">
        <f aca="true" t="shared" si="13" ref="D5:D36">(((H5*5)+(L5*3)+(P5+T5))*2)/AD5</f>
        <v>0.938337801608579</v>
      </c>
      <c r="E5" s="20">
        <f t="shared" si="0"/>
        <v>0</v>
      </c>
      <c r="F5" s="20">
        <f t="shared" si="1"/>
        <v>0</v>
      </c>
      <c r="G5" s="21">
        <v>0</v>
      </c>
      <c r="H5" s="19">
        <v>0</v>
      </c>
      <c r="I5" s="20">
        <f t="shared" si="2"/>
        <v>0</v>
      </c>
      <c r="J5" s="20">
        <f t="shared" si="3"/>
        <v>0</v>
      </c>
      <c r="K5" s="21">
        <v>0</v>
      </c>
      <c r="L5" s="27">
        <v>0</v>
      </c>
      <c r="M5" s="20">
        <f t="shared" si="4"/>
        <v>0.2</v>
      </c>
      <c r="N5" s="20">
        <f t="shared" si="5"/>
        <v>0.20107238605898123</v>
      </c>
      <c r="O5" s="21">
        <v>1</v>
      </c>
      <c r="P5" s="19">
        <v>0.75</v>
      </c>
      <c r="Q5" s="20">
        <f t="shared" si="6"/>
        <v>0.2</v>
      </c>
      <c r="R5" s="20">
        <f t="shared" si="7"/>
        <v>0.2680965147453083</v>
      </c>
      <c r="S5" s="22">
        <v>1</v>
      </c>
      <c r="T5" s="19">
        <v>1</v>
      </c>
      <c r="U5" s="20">
        <f t="shared" si="8"/>
        <v>0.2</v>
      </c>
      <c r="V5" s="20">
        <f t="shared" si="9"/>
        <v>0.14745308310991959</v>
      </c>
      <c r="W5" s="22">
        <v>1</v>
      </c>
      <c r="X5" s="19">
        <v>0.55</v>
      </c>
      <c r="Y5" s="20">
        <f t="shared" si="10"/>
        <v>0.4</v>
      </c>
      <c r="Z5" s="20">
        <f t="shared" si="11"/>
        <v>0.38337801608579086</v>
      </c>
      <c r="AA5" s="21">
        <v>2</v>
      </c>
      <c r="AB5" s="19">
        <v>1.43</v>
      </c>
      <c r="AC5" s="22">
        <f aca="true" t="shared" si="14" ref="AC5:AC36">AA5+W5+S5+O5+K5+G5</f>
        <v>5</v>
      </c>
      <c r="AD5" s="19">
        <f aca="true" t="shared" si="15" ref="AD5:AD36">AB5+X5+T5+P5+L5+H5</f>
        <v>3.73</v>
      </c>
      <c r="AE5" s="23">
        <v>5</v>
      </c>
      <c r="AF5" s="24"/>
    </row>
    <row r="6" spans="1:32" ht="43.5" customHeight="1">
      <c r="A6" s="16">
        <v>3</v>
      </c>
      <c r="B6" s="17" t="s">
        <v>32</v>
      </c>
      <c r="C6" s="18">
        <f t="shared" si="12"/>
        <v>1.8</v>
      </c>
      <c r="D6" s="18">
        <f t="shared" si="13"/>
        <v>1.8581121794032118</v>
      </c>
      <c r="E6" s="20">
        <f t="shared" si="0"/>
        <v>0.014634146341463415</v>
      </c>
      <c r="F6" s="20">
        <f t="shared" si="1"/>
        <v>0.01571873935710356</v>
      </c>
      <c r="G6" s="21">
        <v>6</v>
      </c>
      <c r="H6" s="19">
        <v>6</v>
      </c>
      <c r="I6" s="20">
        <f t="shared" si="2"/>
        <v>0.13658536585365855</v>
      </c>
      <c r="J6" s="20">
        <f t="shared" si="3"/>
        <v>0.14251657017107228</v>
      </c>
      <c r="K6" s="21">
        <v>56</v>
      </c>
      <c r="L6" s="19">
        <v>54.4</v>
      </c>
      <c r="M6" s="20">
        <f t="shared" si="4"/>
        <v>0.28536585365853656</v>
      </c>
      <c r="N6" s="20">
        <f t="shared" si="5"/>
        <v>0.2866836079746405</v>
      </c>
      <c r="O6" s="21">
        <v>117</v>
      </c>
      <c r="P6" s="19">
        <v>109.43</v>
      </c>
      <c r="Q6" s="20">
        <f t="shared" si="6"/>
        <v>0.13170731707317074</v>
      </c>
      <c r="R6" s="20">
        <f t="shared" si="7"/>
        <v>0.13622907442823087</v>
      </c>
      <c r="S6" s="22">
        <v>54</v>
      </c>
      <c r="T6" s="19">
        <v>52</v>
      </c>
      <c r="U6" s="20">
        <f t="shared" si="8"/>
        <v>0.2634146341463415</v>
      </c>
      <c r="V6" s="20">
        <f t="shared" si="9"/>
        <v>0.2555867019465039</v>
      </c>
      <c r="W6" s="22">
        <v>108</v>
      </c>
      <c r="X6" s="19">
        <v>97.56</v>
      </c>
      <c r="Y6" s="20">
        <f t="shared" si="10"/>
        <v>0.16829268292682928</v>
      </c>
      <c r="Z6" s="20">
        <f t="shared" si="11"/>
        <v>0.163265306122449</v>
      </c>
      <c r="AA6" s="21">
        <v>69</v>
      </c>
      <c r="AB6" s="19">
        <v>62.32</v>
      </c>
      <c r="AC6" s="22">
        <f t="shared" si="14"/>
        <v>410</v>
      </c>
      <c r="AD6" s="19">
        <f t="shared" si="15"/>
        <v>381.71</v>
      </c>
      <c r="AE6" s="23">
        <v>243</v>
      </c>
      <c r="AF6" s="24"/>
    </row>
    <row r="7" spans="1:32" s="30" customFormat="1" ht="43.5" customHeight="1">
      <c r="A7" s="26">
        <v>4</v>
      </c>
      <c r="B7" s="17" t="s">
        <v>33</v>
      </c>
      <c r="C7" s="18">
        <f t="shared" si="12"/>
        <v>0.3</v>
      </c>
      <c r="D7" s="18">
        <f t="shared" si="13"/>
        <v>0.33898305084745767</v>
      </c>
      <c r="E7" s="20">
        <f t="shared" si="0"/>
        <v>0</v>
      </c>
      <c r="F7" s="20">
        <f t="shared" si="1"/>
        <v>0</v>
      </c>
      <c r="G7" s="21">
        <v>0</v>
      </c>
      <c r="H7" s="19">
        <v>0</v>
      </c>
      <c r="I7" s="20">
        <f t="shared" si="2"/>
        <v>0</v>
      </c>
      <c r="J7" s="20">
        <f t="shared" si="3"/>
        <v>0</v>
      </c>
      <c r="K7" s="21">
        <v>0</v>
      </c>
      <c r="L7" s="19">
        <v>0</v>
      </c>
      <c r="M7" s="20">
        <f t="shared" si="4"/>
        <v>0</v>
      </c>
      <c r="N7" s="20">
        <f t="shared" si="5"/>
        <v>0</v>
      </c>
      <c r="O7" s="21">
        <v>0</v>
      </c>
      <c r="P7" s="19">
        <v>0</v>
      </c>
      <c r="Q7" s="20">
        <f t="shared" si="6"/>
        <v>0.15</v>
      </c>
      <c r="R7" s="20">
        <f t="shared" si="7"/>
        <v>0.16949152542372883</v>
      </c>
      <c r="S7" s="22">
        <v>3</v>
      </c>
      <c r="T7" s="19">
        <v>3</v>
      </c>
      <c r="U7" s="20">
        <f t="shared" si="8"/>
        <v>0.15</v>
      </c>
      <c r="V7" s="20">
        <f t="shared" si="9"/>
        <v>0.14689265536723164</v>
      </c>
      <c r="W7" s="22">
        <v>3</v>
      </c>
      <c r="X7" s="19">
        <v>2.6</v>
      </c>
      <c r="Y7" s="20">
        <f t="shared" si="10"/>
        <v>0.7</v>
      </c>
      <c r="Z7" s="20">
        <f t="shared" si="11"/>
        <v>0.6836158192090396</v>
      </c>
      <c r="AA7" s="21">
        <v>14</v>
      </c>
      <c r="AB7" s="19">
        <v>12.1</v>
      </c>
      <c r="AC7" s="22">
        <f t="shared" si="14"/>
        <v>20</v>
      </c>
      <c r="AD7" s="19">
        <f t="shared" si="15"/>
        <v>17.7</v>
      </c>
      <c r="AE7" s="28">
        <v>6</v>
      </c>
      <c r="AF7" s="29"/>
    </row>
    <row r="8" spans="1:32" ht="43.5" customHeight="1">
      <c r="A8" s="16">
        <v>5</v>
      </c>
      <c r="B8" s="17" t="s">
        <v>34</v>
      </c>
      <c r="C8" s="18">
        <f t="shared" si="12"/>
        <v>0.38095238095238093</v>
      </c>
      <c r="D8" s="18">
        <f t="shared" si="13"/>
        <v>0.4229607250755287</v>
      </c>
      <c r="E8" s="20">
        <f t="shared" si="0"/>
        <v>0</v>
      </c>
      <c r="F8" s="20">
        <f t="shared" si="1"/>
        <v>0</v>
      </c>
      <c r="G8" s="21">
        <v>0</v>
      </c>
      <c r="H8" s="19">
        <v>0</v>
      </c>
      <c r="I8" s="20">
        <f t="shared" si="2"/>
        <v>0</v>
      </c>
      <c r="J8" s="20">
        <f t="shared" si="3"/>
        <v>0</v>
      </c>
      <c r="K8" s="25">
        <v>0</v>
      </c>
      <c r="L8" s="27">
        <v>0</v>
      </c>
      <c r="M8" s="20">
        <f t="shared" si="4"/>
        <v>0.19047619047619047</v>
      </c>
      <c r="N8" s="20">
        <f t="shared" si="5"/>
        <v>0.21148036253776434</v>
      </c>
      <c r="O8" s="25">
        <v>4</v>
      </c>
      <c r="P8" s="27">
        <v>3.5</v>
      </c>
      <c r="Q8" s="20">
        <f t="shared" si="6"/>
        <v>0</v>
      </c>
      <c r="R8" s="20">
        <f t="shared" si="7"/>
        <v>0</v>
      </c>
      <c r="S8" s="22">
        <v>0</v>
      </c>
      <c r="T8" s="27">
        <v>0</v>
      </c>
      <c r="U8" s="20">
        <f t="shared" si="8"/>
        <v>0.8095238095238095</v>
      </c>
      <c r="V8" s="20">
        <f t="shared" si="9"/>
        <v>0.7885196374622356</v>
      </c>
      <c r="W8" s="22">
        <v>17</v>
      </c>
      <c r="X8" s="19">
        <v>13.05</v>
      </c>
      <c r="Y8" s="20">
        <f t="shared" si="10"/>
        <v>0</v>
      </c>
      <c r="Z8" s="20">
        <f t="shared" si="11"/>
        <v>0</v>
      </c>
      <c r="AA8" s="21">
        <v>0</v>
      </c>
      <c r="AB8" s="19"/>
      <c r="AC8" s="22">
        <f t="shared" si="14"/>
        <v>21</v>
      </c>
      <c r="AD8" s="19">
        <f t="shared" si="15"/>
        <v>16.55</v>
      </c>
      <c r="AE8" s="23">
        <v>5</v>
      </c>
      <c r="AF8" s="24"/>
    </row>
    <row r="9" spans="1:32" ht="43.5" customHeight="1">
      <c r="A9" s="16">
        <v>6</v>
      </c>
      <c r="B9" s="17" t="s">
        <v>35</v>
      </c>
      <c r="C9" s="18">
        <f t="shared" si="12"/>
        <v>1.4</v>
      </c>
      <c r="D9" s="18">
        <f t="shared" si="13"/>
        <v>1.6666666666666665</v>
      </c>
      <c r="E9" s="20">
        <f t="shared" si="0"/>
        <v>0</v>
      </c>
      <c r="F9" s="20">
        <f t="shared" si="1"/>
        <v>0</v>
      </c>
      <c r="G9" s="21">
        <v>0</v>
      </c>
      <c r="H9" s="19">
        <v>0</v>
      </c>
      <c r="I9" s="20">
        <f t="shared" si="2"/>
        <v>0.2</v>
      </c>
      <c r="J9" s="20">
        <f t="shared" si="3"/>
        <v>0.23809523809523808</v>
      </c>
      <c r="K9" s="21">
        <v>2</v>
      </c>
      <c r="L9" s="19">
        <v>2</v>
      </c>
      <c r="M9" s="20">
        <f t="shared" si="4"/>
        <v>0.1</v>
      </c>
      <c r="N9" s="20">
        <f t="shared" si="5"/>
        <v>0.11904761904761904</v>
      </c>
      <c r="O9" s="21">
        <v>1</v>
      </c>
      <c r="P9" s="19">
        <v>1</v>
      </c>
      <c r="Q9" s="20">
        <f t="shared" si="6"/>
        <v>0</v>
      </c>
      <c r="R9" s="20">
        <f t="shared" si="7"/>
        <v>0</v>
      </c>
      <c r="S9" s="22">
        <v>0</v>
      </c>
      <c r="T9" s="19">
        <v>0</v>
      </c>
      <c r="U9" s="20">
        <f t="shared" si="8"/>
        <v>0.6</v>
      </c>
      <c r="V9" s="20">
        <f t="shared" si="9"/>
        <v>0.5238095238095238</v>
      </c>
      <c r="W9" s="22">
        <v>6</v>
      </c>
      <c r="X9" s="19">
        <v>4.4</v>
      </c>
      <c r="Y9" s="20">
        <f t="shared" si="10"/>
        <v>0.1</v>
      </c>
      <c r="Z9" s="20">
        <f t="shared" si="11"/>
        <v>0.11904761904761904</v>
      </c>
      <c r="AA9" s="21">
        <v>1</v>
      </c>
      <c r="AB9" s="19">
        <v>1</v>
      </c>
      <c r="AC9" s="22">
        <f t="shared" si="14"/>
        <v>10</v>
      </c>
      <c r="AD9" s="19">
        <f t="shared" si="15"/>
        <v>8.4</v>
      </c>
      <c r="AE9" s="23">
        <v>5</v>
      </c>
      <c r="AF9" s="24"/>
    </row>
    <row r="10" spans="1:32" ht="43.5" customHeight="1">
      <c r="A10" s="16">
        <v>7</v>
      </c>
      <c r="B10" s="17" t="s">
        <v>36</v>
      </c>
      <c r="C10" s="18">
        <f t="shared" si="12"/>
        <v>0.37410071942446044</v>
      </c>
      <c r="D10" s="18">
        <f t="shared" si="13"/>
        <v>0.4128369704749679</v>
      </c>
      <c r="E10" s="20">
        <f t="shared" si="0"/>
        <v>0</v>
      </c>
      <c r="F10" s="20">
        <f t="shared" si="1"/>
        <v>0</v>
      </c>
      <c r="G10" s="21">
        <v>0</v>
      </c>
      <c r="H10" s="19">
        <v>0</v>
      </c>
      <c r="I10" s="20">
        <f t="shared" si="2"/>
        <v>0.02877697841726619</v>
      </c>
      <c r="J10" s="20">
        <f t="shared" si="3"/>
        <v>0.0329482242190843</v>
      </c>
      <c r="K10" s="21">
        <v>4</v>
      </c>
      <c r="L10" s="19">
        <v>3.85</v>
      </c>
      <c r="M10" s="20">
        <f t="shared" si="4"/>
        <v>0.10071942446043165</v>
      </c>
      <c r="N10" s="20">
        <f t="shared" si="5"/>
        <v>0.10757381258023108</v>
      </c>
      <c r="O10" s="21">
        <v>14</v>
      </c>
      <c r="P10" s="19">
        <v>12.57</v>
      </c>
      <c r="Q10" s="20">
        <f t="shared" si="6"/>
        <v>0</v>
      </c>
      <c r="R10" s="20">
        <f t="shared" si="7"/>
        <v>0</v>
      </c>
      <c r="S10" s="22">
        <v>0</v>
      </c>
      <c r="T10" s="19">
        <v>0</v>
      </c>
      <c r="U10" s="20">
        <f t="shared" si="8"/>
        <v>0.5683453237410072</v>
      </c>
      <c r="V10" s="20">
        <f t="shared" si="9"/>
        <v>0.571074026529739</v>
      </c>
      <c r="W10" s="22">
        <v>79</v>
      </c>
      <c r="X10" s="19">
        <v>66.73</v>
      </c>
      <c r="Y10" s="20">
        <f t="shared" si="10"/>
        <v>0.302158273381295</v>
      </c>
      <c r="Z10" s="20">
        <f t="shared" si="11"/>
        <v>0.2884039366709457</v>
      </c>
      <c r="AA10" s="21">
        <v>42</v>
      </c>
      <c r="AB10" s="19">
        <v>33.7</v>
      </c>
      <c r="AC10" s="22">
        <f t="shared" si="14"/>
        <v>139</v>
      </c>
      <c r="AD10" s="19">
        <f t="shared" si="15"/>
        <v>116.85</v>
      </c>
      <c r="AE10" s="23">
        <v>16</v>
      </c>
      <c r="AF10" s="24"/>
    </row>
    <row r="11" spans="1:32" ht="43.5" customHeight="1">
      <c r="A11" s="16">
        <v>8</v>
      </c>
      <c r="B11" s="17" t="s">
        <v>37</v>
      </c>
      <c r="C11" s="18">
        <f t="shared" si="12"/>
        <v>0.41916167664670656</v>
      </c>
      <c r="D11" s="18">
        <f t="shared" si="13"/>
        <v>0.4245679891269173</v>
      </c>
      <c r="E11" s="20">
        <f t="shared" si="0"/>
        <v>0</v>
      </c>
      <c r="F11" s="20">
        <f t="shared" si="1"/>
        <v>0</v>
      </c>
      <c r="G11" s="21">
        <v>0</v>
      </c>
      <c r="H11" s="19">
        <v>0</v>
      </c>
      <c r="I11" s="20">
        <f t="shared" si="2"/>
        <v>0.017964071856287425</v>
      </c>
      <c r="J11" s="20">
        <f t="shared" si="3"/>
        <v>0.019416219014950487</v>
      </c>
      <c r="K11" s="21">
        <v>3</v>
      </c>
      <c r="L11" s="19">
        <v>3</v>
      </c>
      <c r="M11" s="20">
        <f t="shared" si="4"/>
        <v>0.09580838323353294</v>
      </c>
      <c r="N11" s="20">
        <f t="shared" si="5"/>
        <v>0.09255064397126399</v>
      </c>
      <c r="O11" s="21">
        <v>16</v>
      </c>
      <c r="P11" s="19">
        <v>14.3</v>
      </c>
      <c r="Q11" s="20">
        <f t="shared" si="6"/>
        <v>0.059880239520958084</v>
      </c>
      <c r="R11" s="20">
        <f t="shared" si="7"/>
        <v>0.061484693547343205</v>
      </c>
      <c r="S11" s="22">
        <v>10</v>
      </c>
      <c r="T11" s="19">
        <v>9.5</v>
      </c>
      <c r="U11" s="20">
        <f t="shared" si="8"/>
        <v>0.47904191616766467</v>
      </c>
      <c r="V11" s="20">
        <f t="shared" si="9"/>
        <v>0.47964533039932683</v>
      </c>
      <c r="W11" s="22">
        <v>80</v>
      </c>
      <c r="X11" s="19">
        <v>74.11</v>
      </c>
      <c r="Y11" s="20">
        <f t="shared" si="10"/>
        <v>0.3473053892215569</v>
      </c>
      <c r="Z11" s="20">
        <f t="shared" si="11"/>
        <v>0.34690311306711535</v>
      </c>
      <c r="AA11" s="21">
        <v>58</v>
      </c>
      <c r="AB11" s="19">
        <v>53.6</v>
      </c>
      <c r="AC11" s="22">
        <f t="shared" si="14"/>
        <v>167</v>
      </c>
      <c r="AD11" s="19">
        <f t="shared" si="15"/>
        <v>154.51000000000002</v>
      </c>
      <c r="AE11" s="23">
        <v>47</v>
      </c>
      <c r="AF11" s="24"/>
    </row>
    <row r="12" spans="1:32" ht="43.5" customHeight="1">
      <c r="A12" s="16">
        <v>9</v>
      </c>
      <c r="B12" s="17" t="s">
        <v>38</v>
      </c>
      <c r="C12" s="18">
        <f t="shared" si="12"/>
        <v>0.25</v>
      </c>
      <c r="D12" s="18">
        <f t="shared" si="13"/>
        <v>0.24091043452556904</v>
      </c>
      <c r="E12" s="20">
        <f t="shared" si="0"/>
        <v>0</v>
      </c>
      <c r="F12" s="20">
        <f t="shared" si="1"/>
        <v>0</v>
      </c>
      <c r="G12" s="21">
        <v>0</v>
      </c>
      <c r="H12" s="19">
        <v>0</v>
      </c>
      <c r="I12" s="20">
        <f t="shared" si="2"/>
        <v>0</v>
      </c>
      <c r="J12" s="20">
        <f t="shared" si="3"/>
        <v>0</v>
      </c>
      <c r="K12" s="21">
        <v>0</v>
      </c>
      <c r="L12" s="27">
        <v>0</v>
      </c>
      <c r="M12" s="20">
        <f t="shared" si="4"/>
        <v>0.1111111111111111</v>
      </c>
      <c r="N12" s="20">
        <f t="shared" si="5"/>
        <v>0.11070056163168786</v>
      </c>
      <c r="O12" s="21">
        <v>8</v>
      </c>
      <c r="P12" s="19">
        <v>7.49</v>
      </c>
      <c r="Q12" s="20">
        <f t="shared" si="6"/>
        <v>0.013888888888888888</v>
      </c>
      <c r="R12" s="20">
        <f t="shared" si="7"/>
        <v>0.00975465563109666</v>
      </c>
      <c r="S12" s="22">
        <v>1</v>
      </c>
      <c r="T12" s="19">
        <v>0.66</v>
      </c>
      <c r="U12" s="20">
        <f t="shared" si="8"/>
        <v>0.5</v>
      </c>
      <c r="V12" s="20">
        <f t="shared" si="9"/>
        <v>0.5172923440733077</v>
      </c>
      <c r="W12" s="22">
        <v>36</v>
      </c>
      <c r="X12" s="19">
        <v>35</v>
      </c>
      <c r="Y12" s="20">
        <f t="shared" si="10"/>
        <v>0.375</v>
      </c>
      <c r="Z12" s="20">
        <f t="shared" si="11"/>
        <v>0.3622524386639078</v>
      </c>
      <c r="AA12" s="21">
        <v>27</v>
      </c>
      <c r="AB12" s="19">
        <v>24.51</v>
      </c>
      <c r="AC12" s="22">
        <f t="shared" si="14"/>
        <v>72</v>
      </c>
      <c r="AD12" s="19">
        <f t="shared" si="15"/>
        <v>67.66</v>
      </c>
      <c r="AE12" s="23">
        <v>22</v>
      </c>
      <c r="AF12" s="24"/>
    </row>
    <row r="13" spans="1:32" s="30" customFormat="1" ht="43.5" customHeight="1">
      <c r="A13" s="26">
        <v>10</v>
      </c>
      <c r="B13" s="17" t="s">
        <v>39</v>
      </c>
      <c r="C13" s="18">
        <f t="shared" si="12"/>
        <v>0.2553191489361702</v>
      </c>
      <c r="D13" s="18">
        <f t="shared" si="13"/>
        <v>0.2723600692440854</v>
      </c>
      <c r="E13" s="20">
        <f t="shared" si="0"/>
        <v>0</v>
      </c>
      <c r="F13" s="20">
        <f t="shared" si="1"/>
        <v>0</v>
      </c>
      <c r="G13" s="21">
        <v>0</v>
      </c>
      <c r="H13" s="19">
        <v>0</v>
      </c>
      <c r="I13" s="20">
        <f t="shared" si="2"/>
        <v>0.010638297872340425</v>
      </c>
      <c r="J13" s="20">
        <f t="shared" si="3"/>
        <v>0.011540680900173109</v>
      </c>
      <c r="K13" s="21">
        <v>1</v>
      </c>
      <c r="L13" s="19">
        <v>1</v>
      </c>
      <c r="M13" s="20">
        <f t="shared" si="4"/>
        <v>0.06382978723404255</v>
      </c>
      <c r="N13" s="20">
        <f t="shared" si="5"/>
        <v>0.06924408540103866</v>
      </c>
      <c r="O13" s="21">
        <v>6</v>
      </c>
      <c r="P13" s="19">
        <v>6</v>
      </c>
      <c r="Q13" s="20">
        <f t="shared" si="6"/>
        <v>0.031914893617021274</v>
      </c>
      <c r="R13" s="20">
        <f t="shared" si="7"/>
        <v>0.03231390652048471</v>
      </c>
      <c r="S13" s="22">
        <v>3</v>
      </c>
      <c r="T13" s="19">
        <v>2.8</v>
      </c>
      <c r="U13" s="20">
        <f t="shared" si="8"/>
        <v>0.776595744680851</v>
      </c>
      <c r="V13" s="20">
        <f t="shared" si="9"/>
        <v>0.7726485862665897</v>
      </c>
      <c r="W13" s="22">
        <v>73</v>
      </c>
      <c r="X13" s="19">
        <v>66.95</v>
      </c>
      <c r="Y13" s="20">
        <f t="shared" si="10"/>
        <v>0.11702127659574468</v>
      </c>
      <c r="Z13" s="20">
        <f t="shared" si="11"/>
        <v>0.1142527409117138</v>
      </c>
      <c r="AA13" s="21">
        <v>11</v>
      </c>
      <c r="AB13" s="19">
        <v>9.9</v>
      </c>
      <c r="AC13" s="22">
        <f t="shared" si="14"/>
        <v>94</v>
      </c>
      <c r="AD13" s="19">
        <f t="shared" si="15"/>
        <v>86.65</v>
      </c>
      <c r="AE13" s="28">
        <v>47</v>
      </c>
      <c r="AF13" s="29"/>
    </row>
    <row r="14" spans="1:32" s="30" customFormat="1" ht="43.5" customHeight="1">
      <c r="A14" s="26">
        <v>11</v>
      </c>
      <c r="B14" s="17" t="s">
        <v>40</v>
      </c>
      <c r="C14" s="18">
        <f t="shared" si="12"/>
        <v>0.6347305389221557</v>
      </c>
      <c r="D14" s="18">
        <f t="shared" si="13"/>
        <v>0.6600997825252655</v>
      </c>
      <c r="E14" s="20">
        <f t="shared" si="0"/>
        <v>0</v>
      </c>
      <c r="F14" s="20">
        <f t="shared" si="1"/>
        <v>0</v>
      </c>
      <c r="G14" s="21">
        <v>0</v>
      </c>
      <c r="H14" s="19">
        <v>0</v>
      </c>
      <c r="I14" s="20">
        <f t="shared" si="2"/>
        <v>0.029940119760479042</v>
      </c>
      <c r="J14" s="20">
        <f t="shared" si="3"/>
        <v>0.03198157861072022</v>
      </c>
      <c r="K14" s="21">
        <v>5</v>
      </c>
      <c r="L14" s="19">
        <v>5</v>
      </c>
      <c r="M14" s="20">
        <f t="shared" si="4"/>
        <v>0.20359281437125748</v>
      </c>
      <c r="N14" s="20">
        <f t="shared" si="5"/>
        <v>0.20851989254189587</v>
      </c>
      <c r="O14" s="21">
        <v>34</v>
      </c>
      <c r="P14" s="19">
        <v>32.6</v>
      </c>
      <c r="Q14" s="20">
        <f t="shared" si="6"/>
        <v>0.023952095808383235</v>
      </c>
      <c r="R14" s="20">
        <f t="shared" si="7"/>
        <v>0.02558526288857618</v>
      </c>
      <c r="S14" s="22">
        <v>4</v>
      </c>
      <c r="T14" s="19">
        <v>4</v>
      </c>
      <c r="U14" s="20">
        <f t="shared" si="8"/>
        <v>0.6646706586826348</v>
      </c>
      <c r="V14" s="20">
        <f t="shared" si="9"/>
        <v>0.6633619035435588</v>
      </c>
      <c r="W14" s="22">
        <v>111</v>
      </c>
      <c r="X14" s="19">
        <v>103.71</v>
      </c>
      <c r="Y14" s="20">
        <f t="shared" si="10"/>
        <v>0.07784431137724551</v>
      </c>
      <c r="Z14" s="20">
        <f t="shared" si="11"/>
        <v>0.07055136241524881</v>
      </c>
      <c r="AA14" s="21">
        <v>13</v>
      </c>
      <c r="AB14" s="19">
        <v>11.03</v>
      </c>
      <c r="AC14" s="22">
        <f t="shared" si="14"/>
        <v>167</v>
      </c>
      <c r="AD14" s="19">
        <f t="shared" si="15"/>
        <v>156.34</v>
      </c>
      <c r="AE14" s="28">
        <v>77</v>
      </c>
      <c r="AF14" s="29"/>
    </row>
    <row r="15" spans="1:32" ht="43.5" customHeight="1">
      <c r="A15" s="16">
        <v>12</v>
      </c>
      <c r="B15" s="17" t="s">
        <v>41</v>
      </c>
      <c r="C15" s="18">
        <f t="shared" si="12"/>
        <v>0.12903225806451613</v>
      </c>
      <c r="D15" s="18">
        <f t="shared" si="13"/>
        <v>0.13132571040416618</v>
      </c>
      <c r="E15" s="20">
        <f t="shared" si="0"/>
        <v>0</v>
      </c>
      <c r="F15" s="20">
        <f t="shared" si="1"/>
        <v>0</v>
      </c>
      <c r="G15" s="21">
        <v>0</v>
      </c>
      <c r="H15" s="19">
        <v>0</v>
      </c>
      <c r="I15" s="20">
        <f t="shared" si="2"/>
        <v>0</v>
      </c>
      <c r="J15" s="20">
        <f t="shared" si="3"/>
        <v>0</v>
      </c>
      <c r="K15" s="21">
        <v>0</v>
      </c>
      <c r="L15" s="19">
        <v>0</v>
      </c>
      <c r="M15" s="20">
        <f t="shared" si="4"/>
        <v>0.053763440860215055</v>
      </c>
      <c r="N15" s="20">
        <f t="shared" si="5"/>
        <v>0.05434167327068946</v>
      </c>
      <c r="O15" s="21">
        <v>5</v>
      </c>
      <c r="P15" s="19">
        <v>4.8</v>
      </c>
      <c r="Q15" s="20">
        <f t="shared" si="6"/>
        <v>0.010752688172043012</v>
      </c>
      <c r="R15" s="20">
        <f t="shared" si="7"/>
        <v>0.011321181931393637</v>
      </c>
      <c r="S15" s="22">
        <v>1</v>
      </c>
      <c r="T15" s="19">
        <v>1</v>
      </c>
      <c r="U15" s="20">
        <f t="shared" si="8"/>
        <v>0.4731182795698925</v>
      </c>
      <c r="V15" s="20">
        <f t="shared" si="9"/>
        <v>0.4768481829503</v>
      </c>
      <c r="W15" s="22">
        <v>44</v>
      </c>
      <c r="X15" s="19">
        <v>42.12</v>
      </c>
      <c r="Y15" s="20">
        <f t="shared" si="10"/>
        <v>0.46236559139784944</v>
      </c>
      <c r="Z15" s="20">
        <f t="shared" si="11"/>
        <v>0.45748896184761684</v>
      </c>
      <c r="AA15" s="21">
        <v>43</v>
      </c>
      <c r="AB15" s="19">
        <v>40.41</v>
      </c>
      <c r="AC15" s="22">
        <f t="shared" si="14"/>
        <v>93</v>
      </c>
      <c r="AD15" s="19">
        <f t="shared" si="15"/>
        <v>88.33</v>
      </c>
      <c r="AE15" s="23">
        <v>12</v>
      </c>
      <c r="AF15" s="24"/>
    </row>
    <row r="16" spans="1:32" ht="43.5" customHeight="1">
      <c r="A16" s="16">
        <v>13</v>
      </c>
      <c r="B16" s="17" t="s">
        <v>42</v>
      </c>
      <c r="C16" s="18">
        <f t="shared" si="12"/>
        <v>0.5454545454545454</v>
      </c>
      <c r="D16" s="18">
        <f t="shared" si="13"/>
        <v>0.6666666666666666</v>
      </c>
      <c r="E16" s="20">
        <f t="shared" si="0"/>
        <v>0</v>
      </c>
      <c r="F16" s="20">
        <f t="shared" si="1"/>
        <v>0</v>
      </c>
      <c r="G16" s="21">
        <v>0</v>
      </c>
      <c r="H16" s="19">
        <v>0</v>
      </c>
      <c r="I16" s="20">
        <f t="shared" si="2"/>
        <v>0</v>
      </c>
      <c r="J16" s="20">
        <f t="shared" si="3"/>
        <v>0</v>
      </c>
      <c r="K16" s="21">
        <v>0</v>
      </c>
      <c r="L16" s="27">
        <v>0</v>
      </c>
      <c r="M16" s="20">
        <f t="shared" si="4"/>
        <v>0.09090909090909091</v>
      </c>
      <c r="N16" s="20">
        <f t="shared" si="5"/>
        <v>0.1111111111111111</v>
      </c>
      <c r="O16" s="21">
        <v>1</v>
      </c>
      <c r="P16" s="19">
        <v>1</v>
      </c>
      <c r="Q16" s="20">
        <f t="shared" si="6"/>
        <v>0.18181818181818182</v>
      </c>
      <c r="R16" s="20">
        <f t="shared" si="7"/>
        <v>0.2222222222222222</v>
      </c>
      <c r="S16" s="22">
        <v>2</v>
      </c>
      <c r="T16" s="19">
        <v>2</v>
      </c>
      <c r="U16" s="20">
        <f t="shared" si="8"/>
        <v>0.7272727272727273</v>
      </c>
      <c r="V16" s="20">
        <f t="shared" si="9"/>
        <v>0.6666666666666666</v>
      </c>
      <c r="W16" s="22">
        <v>8</v>
      </c>
      <c r="X16" s="19">
        <v>6</v>
      </c>
      <c r="Y16" s="20">
        <f t="shared" si="10"/>
        <v>0</v>
      </c>
      <c r="Z16" s="20">
        <f t="shared" si="11"/>
        <v>0</v>
      </c>
      <c r="AA16" s="21">
        <v>0</v>
      </c>
      <c r="AB16" s="19">
        <v>0</v>
      </c>
      <c r="AC16" s="22">
        <f t="shared" si="14"/>
        <v>11</v>
      </c>
      <c r="AD16" s="19">
        <f t="shared" si="15"/>
        <v>9</v>
      </c>
      <c r="AE16" s="23">
        <v>9</v>
      </c>
      <c r="AF16" s="24"/>
    </row>
    <row r="17" spans="1:32" ht="43.5" customHeight="1">
      <c r="A17" s="16">
        <v>14</v>
      </c>
      <c r="B17" s="17" t="s">
        <v>43</v>
      </c>
      <c r="C17" s="18">
        <f t="shared" si="12"/>
        <v>2.9375</v>
      </c>
      <c r="D17" s="18">
        <f t="shared" si="13"/>
        <v>2.96286632809952</v>
      </c>
      <c r="E17" s="20">
        <f t="shared" si="0"/>
        <v>0.049107142857142856</v>
      </c>
      <c r="F17" s="20">
        <f t="shared" si="1"/>
        <v>0.05125099007594464</v>
      </c>
      <c r="G17" s="21">
        <v>11</v>
      </c>
      <c r="H17" s="19">
        <v>11</v>
      </c>
      <c r="I17" s="20">
        <f t="shared" si="2"/>
        <v>0.25</v>
      </c>
      <c r="J17" s="20">
        <f t="shared" si="3"/>
        <v>0.25168895308204814</v>
      </c>
      <c r="K17" s="21">
        <v>56</v>
      </c>
      <c r="L17" s="19">
        <v>54.02</v>
      </c>
      <c r="M17" s="20">
        <f t="shared" si="4"/>
        <v>0.3705357142857143</v>
      </c>
      <c r="N17" s="20">
        <f t="shared" si="5"/>
        <v>0.369426454829241</v>
      </c>
      <c r="O17" s="21">
        <v>83</v>
      </c>
      <c r="P17" s="19">
        <v>79.29</v>
      </c>
      <c r="Q17" s="20">
        <f t="shared" si="6"/>
        <v>0.10267857142857142</v>
      </c>
      <c r="R17" s="20">
        <f t="shared" si="7"/>
        <v>0.10068489959465125</v>
      </c>
      <c r="S17" s="22">
        <v>23</v>
      </c>
      <c r="T17" s="19">
        <v>21.61</v>
      </c>
      <c r="U17" s="20">
        <f t="shared" si="8"/>
        <v>0.16071428571428573</v>
      </c>
      <c r="V17" s="20">
        <f t="shared" si="9"/>
        <v>0.1588780692354284</v>
      </c>
      <c r="W17" s="22">
        <v>36</v>
      </c>
      <c r="X17" s="19">
        <v>34.1</v>
      </c>
      <c r="Y17" s="20">
        <f t="shared" si="10"/>
        <v>0.06696428571428571</v>
      </c>
      <c r="Z17" s="20">
        <f t="shared" si="11"/>
        <v>0.06807063318268647</v>
      </c>
      <c r="AA17" s="21">
        <v>15</v>
      </c>
      <c r="AB17" s="19">
        <v>14.61</v>
      </c>
      <c r="AC17" s="22">
        <f t="shared" si="14"/>
        <v>224</v>
      </c>
      <c r="AD17" s="19">
        <f t="shared" si="15"/>
        <v>214.63000000000002</v>
      </c>
      <c r="AE17" s="23">
        <v>121</v>
      </c>
      <c r="AF17" s="24"/>
    </row>
    <row r="18" spans="1:32" s="30" customFormat="1" ht="43.5" customHeight="1">
      <c r="A18" s="26">
        <v>15</v>
      </c>
      <c r="B18" s="17" t="s">
        <v>44</v>
      </c>
      <c r="C18" s="18">
        <f t="shared" si="12"/>
        <v>0.6942148760330579</v>
      </c>
      <c r="D18" s="18">
        <f t="shared" si="13"/>
        <v>0.6276923076923078</v>
      </c>
      <c r="E18" s="20">
        <f t="shared" si="0"/>
        <v>0</v>
      </c>
      <c r="F18" s="20">
        <f t="shared" si="1"/>
        <v>0</v>
      </c>
      <c r="G18" s="21">
        <v>0</v>
      </c>
      <c r="H18" s="19">
        <v>0</v>
      </c>
      <c r="I18" s="20">
        <f t="shared" si="2"/>
        <v>0.04132231404958678</v>
      </c>
      <c r="J18" s="20">
        <f t="shared" si="3"/>
        <v>0.03164835164835165</v>
      </c>
      <c r="K18" s="21">
        <v>5</v>
      </c>
      <c r="L18" s="19">
        <v>3.6</v>
      </c>
      <c r="M18" s="20">
        <f t="shared" si="4"/>
        <v>0.1652892561983471</v>
      </c>
      <c r="N18" s="20">
        <f t="shared" si="5"/>
        <v>0.17142857142857143</v>
      </c>
      <c r="O18" s="21">
        <v>20</v>
      </c>
      <c r="P18" s="19">
        <v>19.5</v>
      </c>
      <c r="Q18" s="20">
        <f t="shared" si="6"/>
        <v>0.05785123966942149</v>
      </c>
      <c r="R18" s="20">
        <f t="shared" si="7"/>
        <v>0.047472527472527476</v>
      </c>
      <c r="S18" s="22">
        <v>7</v>
      </c>
      <c r="T18" s="19">
        <v>5.4</v>
      </c>
      <c r="U18" s="20">
        <f t="shared" si="8"/>
        <v>0.7024793388429752</v>
      </c>
      <c r="V18" s="20">
        <f t="shared" si="9"/>
        <v>0.7221978021978023</v>
      </c>
      <c r="W18" s="22">
        <v>85</v>
      </c>
      <c r="X18" s="19">
        <v>82.15</v>
      </c>
      <c r="Y18" s="20">
        <f t="shared" si="10"/>
        <v>0.03305785123966942</v>
      </c>
      <c r="Z18" s="20">
        <f t="shared" si="11"/>
        <v>0.027252747252747254</v>
      </c>
      <c r="AA18" s="21">
        <v>4</v>
      </c>
      <c r="AB18" s="19">
        <v>3.1</v>
      </c>
      <c r="AC18" s="22">
        <f t="shared" si="14"/>
        <v>121</v>
      </c>
      <c r="AD18" s="19">
        <f t="shared" si="15"/>
        <v>113.75</v>
      </c>
      <c r="AE18" s="28">
        <v>54</v>
      </c>
      <c r="AF18" s="29"/>
    </row>
    <row r="19" spans="1:32" s="30" customFormat="1" ht="43.5" customHeight="1">
      <c r="A19" s="26">
        <v>16</v>
      </c>
      <c r="B19" s="17" t="s">
        <v>45</v>
      </c>
      <c r="C19" s="18">
        <f t="shared" si="12"/>
        <v>3.054170249355116</v>
      </c>
      <c r="D19" s="18">
        <f t="shared" si="13"/>
        <v>3.056280323450135</v>
      </c>
      <c r="E19" s="20">
        <f t="shared" si="0"/>
        <v>0.058469475494411005</v>
      </c>
      <c r="F19" s="20">
        <f t="shared" si="1"/>
        <v>0.058167115902964965</v>
      </c>
      <c r="G19" s="21">
        <v>68</v>
      </c>
      <c r="H19" s="19">
        <v>64.74</v>
      </c>
      <c r="I19" s="20">
        <f t="shared" si="2"/>
        <v>0.25623387790197766</v>
      </c>
      <c r="J19" s="20">
        <f t="shared" si="3"/>
        <v>0.2552920035938904</v>
      </c>
      <c r="K19" s="21">
        <v>298</v>
      </c>
      <c r="L19" s="19">
        <v>284.14</v>
      </c>
      <c r="M19" s="20">
        <f t="shared" si="4"/>
        <v>0.37403267411865865</v>
      </c>
      <c r="N19" s="20">
        <f t="shared" si="5"/>
        <v>0.37738544474393537</v>
      </c>
      <c r="O19" s="21">
        <v>435</v>
      </c>
      <c r="P19" s="19">
        <v>420.03</v>
      </c>
      <c r="Q19" s="20">
        <f t="shared" si="6"/>
        <v>0.09200343938091143</v>
      </c>
      <c r="R19" s="20">
        <f t="shared" si="7"/>
        <v>0.09404312668463614</v>
      </c>
      <c r="S19" s="22">
        <v>107</v>
      </c>
      <c r="T19" s="19">
        <v>104.67</v>
      </c>
      <c r="U19" s="20">
        <f t="shared" si="8"/>
        <v>0.14531384350816853</v>
      </c>
      <c r="V19" s="20">
        <f t="shared" si="9"/>
        <v>0.1444115004492363</v>
      </c>
      <c r="W19" s="22">
        <v>169</v>
      </c>
      <c r="X19" s="19">
        <v>160.73</v>
      </c>
      <c r="Y19" s="20">
        <f t="shared" si="10"/>
        <v>0.07394668959587274</v>
      </c>
      <c r="Z19" s="20">
        <f t="shared" si="11"/>
        <v>0.07070080862533694</v>
      </c>
      <c r="AA19" s="21">
        <v>86</v>
      </c>
      <c r="AB19" s="19">
        <v>78.69</v>
      </c>
      <c r="AC19" s="22">
        <f t="shared" si="14"/>
        <v>1163</v>
      </c>
      <c r="AD19" s="19">
        <f t="shared" si="15"/>
        <v>1112.9999999999998</v>
      </c>
      <c r="AE19" s="28">
        <v>711</v>
      </c>
      <c r="AF19" s="29"/>
    </row>
    <row r="20" spans="1:32" s="30" customFormat="1" ht="43.5" customHeight="1">
      <c r="A20" s="26">
        <v>17</v>
      </c>
      <c r="B20" s="17" t="s">
        <v>46</v>
      </c>
      <c r="C20" s="18">
        <f t="shared" si="12"/>
        <v>0</v>
      </c>
      <c r="D20" s="18">
        <f t="shared" si="13"/>
        <v>0</v>
      </c>
      <c r="E20" s="20">
        <f t="shared" si="0"/>
        <v>0</v>
      </c>
      <c r="F20" s="20">
        <f t="shared" si="1"/>
        <v>0</v>
      </c>
      <c r="G20" s="21">
        <v>0</v>
      </c>
      <c r="H20" s="19">
        <v>0</v>
      </c>
      <c r="I20" s="20">
        <f t="shared" si="2"/>
        <v>0</v>
      </c>
      <c r="J20" s="20">
        <f t="shared" si="3"/>
        <v>0</v>
      </c>
      <c r="K20" s="21">
        <v>0</v>
      </c>
      <c r="L20" s="19">
        <v>0</v>
      </c>
      <c r="M20" s="20">
        <f t="shared" si="4"/>
        <v>0</v>
      </c>
      <c r="N20" s="20">
        <f t="shared" si="5"/>
        <v>0</v>
      </c>
      <c r="O20" s="21">
        <v>0</v>
      </c>
      <c r="P20" s="19">
        <v>0</v>
      </c>
      <c r="Q20" s="20">
        <f t="shared" si="6"/>
        <v>0</v>
      </c>
      <c r="R20" s="20">
        <f t="shared" si="7"/>
        <v>0</v>
      </c>
      <c r="S20" s="22">
        <v>0</v>
      </c>
      <c r="T20" s="19">
        <v>0</v>
      </c>
      <c r="U20" s="20">
        <f t="shared" si="8"/>
        <v>1</v>
      </c>
      <c r="V20" s="20">
        <f t="shared" si="9"/>
        <v>1</v>
      </c>
      <c r="W20" s="22">
        <v>6</v>
      </c>
      <c r="X20" s="19">
        <v>5.2</v>
      </c>
      <c r="Y20" s="20">
        <f t="shared" si="10"/>
        <v>0</v>
      </c>
      <c r="Z20" s="20">
        <f t="shared" si="11"/>
        <v>0</v>
      </c>
      <c r="AA20" s="21">
        <v>0</v>
      </c>
      <c r="AB20" s="19">
        <v>0</v>
      </c>
      <c r="AC20" s="22">
        <f t="shared" si="14"/>
        <v>6</v>
      </c>
      <c r="AD20" s="19">
        <f t="shared" si="15"/>
        <v>5.2</v>
      </c>
      <c r="AE20" s="28">
        <v>3</v>
      </c>
      <c r="AF20" s="29"/>
    </row>
    <row r="21" spans="1:32" s="30" customFormat="1" ht="43.5" customHeight="1">
      <c r="A21" s="26">
        <v>18</v>
      </c>
      <c r="B21" s="17" t="s">
        <v>47</v>
      </c>
      <c r="C21" s="18">
        <f t="shared" si="12"/>
        <v>0.3673469387755102</v>
      </c>
      <c r="D21" s="18">
        <f t="shared" si="13"/>
        <v>0.333168561542264</v>
      </c>
      <c r="E21" s="20">
        <f t="shared" si="0"/>
        <v>0</v>
      </c>
      <c r="F21" s="20">
        <f t="shared" si="1"/>
        <v>0</v>
      </c>
      <c r="G21" s="21">
        <v>0</v>
      </c>
      <c r="H21" s="19">
        <v>0</v>
      </c>
      <c r="I21" s="20">
        <f t="shared" si="2"/>
        <v>0</v>
      </c>
      <c r="J21" s="20">
        <f t="shared" si="3"/>
        <v>0</v>
      </c>
      <c r="K21" s="21">
        <v>0</v>
      </c>
      <c r="L21" s="19">
        <v>0</v>
      </c>
      <c r="M21" s="20">
        <f t="shared" si="4"/>
        <v>0.061224489795918366</v>
      </c>
      <c r="N21" s="20">
        <f t="shared" si="5"/>
        <v>0.05363321799307958</v>
      </c>
      <c r="O21" s="21">
        <v>3</v>
      </c>
      <c r="P21" s="19">
        <v>2.17</v>
      </c>
      <c r="Q21" s="20">
        <f t="shared" si="6"/>
        <v>0.12244897959183673</v>
      </c>
      <c r="R21" s="20">
        <f t="shared" si="7"/>
        <v>0.1129510627780524</v>
      </c>
      <c r="S21" s="22">
        <v>6</v>
      </c>
      <c r="T21" s="19">
        <v>4.57</v>
      </c>
      <c r="U21" s="20">
        <f t="shared" si="8"/>
        <v>0.6938775510204082</v>
      </c>
      <c r="V21" s="20">
        <f t="shared" si="9"/>
        <v>0.7172516065249629</v>
      </c>
      <c r="W21" s="22">
        <v>34</v>
      </c>
      <c r="X21" s="19">
        <v>29.02</v>
      </c>
      <c r="Y21" s="20">
        <f t="shared" si="10"/>
        <v>0.12244897959183673</v>
      </c>
      <c r="Z21" s="20">
        <f t="shared" si="11"/>
        <v>0.11616411270390509</v>
      </c>
      <c r="AA21" s="21">
        <v>6</v>
      </c>
      <c r="AB21" s="19">
        <v>4.7</v>
      </c>
      <c r="AC21" s="22">
        <f t="shared" si="14"/>
        <v>49</v>
      </c>
      <c r="AD21" s="19">
        <f t="shared" si="15"/>
        <v>40.46</v>
      </c>
      <c r="AE21" s="28">
        <v>22</v>
      </c>
      <c r="AF21" s="29"/>
    </row>
    <row r="22" spans="1:32" s="30" customFormat="1" ht="43.5" customHeight="1">
      <c r="A22" s="26">
        <v>19</v>
      </c>
      <c r="B22" s="17" t="s">
        <v>48</v>
      </c>
      <c r="C22" s="18">
        <f t="shared" si="12"/>
        <v>0.3</v>
      </c>
      <c r="D22" s="18">
        <f t="shared" si="13"/>
        <v>0.19832804842894208</v>
      </c>
      <c r="E22" s="20">
        <f t="shared" si="0"/>
        <v>0</v>
      </c>
      <c r="F22" s="20">
        <f t="shared" si="1"/>
        <v>0</v>
      </c>
      <c r="G22" s="21">
        <v>0</v>
      </c>
      <c r="H22" s="19">
        <v>0</v>
      </c>
      <c r="I22" s="20">
        <f t="shared" si="2"/>
        <v>0.025</v>
      </c>
      <c r="J22" s="20">
        <f t="shared" si="3"/>
        <v>0.011530700490054772</v>
      </c>
      <c r="K22" s="21">
        <v>1</v>
      </c>
      <c r="L22" s="19">
        <v>0.4</v>
      </c>
      <c r="M22" s="20">
        <f t="shared" si="4"/>
        <v>0.075</v>
      </c>
      <c r="N22" s="20">
        <f t="shared" si="5"/>
        <v>0.06457192274430673</v>
      </c>
      <c r="O22" s="21">
        <v>3</v>
      </c>
      <c r="P22" s="19">
        <v>2.24</v>
      </c>
      <c r="Q22" s="20">
        <f t="shared" si="6"/>
        <v>0</v>
      </c>
      <c r="R22" s="20">
        <f t="shared" si="7"/>
        <v>0</v>
      </c>
      <c r="S22" s="22">
        <v>0</v>
      </c>
      <c r="T22" s="19">
        <v>0</v>
      </c>
      <c r="U22" s="20">
        <f t="shared" si="8"/>
        <v>0.875</v>
      </c>
      <c r="V22" s="20">
        <f t="shared" si="9"/>
        <v>0.9094840011530702</v>
      </c>
      <c r="W22" s="22">
        <v>35</v>
      </c>
      <c r="X22" s="19">
        <v>31.55</v>
      </c>
      <c r="Y22" s="20">
        <f t="shared" si="10"/>
        <v>0.025</v>
      </c>
      <c r="Z22" s="20">
        <f t="shared" si="11"/>
        <v>0.014413375612568464</v>
      </c>
      <c r="AA22" s="21">
        <v>1</v>
      </c>
      <c r="AB22" s="19">
        <v>0.5</v>
      </c>
      <c r="AC22" s="22">
        <f t="shared" si="14"/>
        <v>40</v>
      </c>
      <c r="AD22" s="19">
        <f t="shared" si="15"/>
        <v>34.69</v>
      </c>
      <c r="AE22" s="28">
        <v>16</v>
      </c>
      <c r="AF22" s="29"/>
    </row>
    <row r="23" spans="1:32" ht="43.5" customHeight="1">
      <c r="A23" s="16">
        <v>20</v>
      </c>
      <c r="B23" s="17" t="s">
        <v>49</v>
      </c>
      <c r="C23" s="18">
        <f t="shared" si="12"/>
        <v>0.32323232323232326</v>
      </c>
      <c r="D23" s="18">
        <f t="shared" si="13"/>
        <v>0.32486187845303865</v>
      </c>
      <c r="E23" s="20">
        <f t="shared" si="0"/>
        <v>0</v>
      </c>
      <c r="F23" s="20">
        <f t="shared" si="1"/>
        <v>0</v>
      </c>
      <c r="G23" s="21">
        <v>0</v>
      </c>
      <c r="H23" s="19">
        <v>0</v>
      </c>
      <c r="I23" s="20">
        <f t="shared" si="2"/>
        <v>0</v>
      </c>
      <c r="J23" s="20">
        <f t="shared" si="3"/>
        <v>0</v>
      </c>
      <c r="K23" s="21">
        <v>0</v>
      </c>
      <c r="L23" s="27">
        <v>0</v>
      </c>
      <c r="M23" s="20">
        <f t="shared" si="4"/>
        <v>0.09090909090909091</v>
      </c>
      <c r="N23" s="20">
        <f t="shared" si="5"/>
        <v>0.09944751381215469</v>
      </c>
      <c r="O23" s="21">
        <v>9</v>
      </c>
      <c r="P23" s="19">
        <v>9</v>
      </c>
      <c r="Q23" s="20">
        <f t="shared" si="6"/>
        <v>0.0707070707070707</v>
      </c>
      <c r="R23" s="20">
        <f t="shared" si="7"/>
        <v>0.06298342541436465</v>
      </c>
      <c r="S23" s="22">
        <v>7</v>
      </c>
      <c r="T23" s="19">
        <v>5.7</v>
      </c>
      <c r="U23" s="20">
        <f t="shared" si="8"/>
        <v>0.40404040404040403</v>
      </c>
      <c r="V23" s="20">
        <f t="shared" si="9"/>
        <v>0.4243093922651934</v>
      </c>
      <c r="W23" s="22">
        <v>40</v>
      </c>
      <c r="X23" s="19">
        <v>38.4</v>
      </c>
      <c r="Y23" s="20">
        <f t="shared" si="10"/>
        <v>0.43434343434343436</v>
      </c>
      <c r="Z23" s="20">
        <f t="shared" si="11"/>
        <v>0.41325966850828727</v>
      </c>
      <c r="AA23" s="21">
        <v>43</v>
      </c>
      <c r="AB23" s="19">
        <v>37.4</v>
      </c>
      <c r="AC23" s="22">
        <f t="shared" si="14"/>
        <v>99</v>
      </c>
      <c r="AD23" s="19">
        <f t="shared" si="15"/>
        <v>90.5</v>
      </c>
      <c r="AE23" s="23">
        <v>37</v>
      </c>
      <c r="AF23" s="24"/>
    </row>
    <row r="24" spans="1:32" ht="43.5" customHeight="1">
      <c r="A24" s="16">
        <v>21</v>
      </c>
      <c r="B24" s="17" t="s">
        <v>50</v>
      </c>
      <c r="C24" s="18">
        <f t="shared" si="12"/>
        <v>0.5730994152046783</v>
      </c>
      <c r="D24" s="18">
        <f t="shared" si="13"/>
        <v>0.536504979580139</v>
      </c>
      <c r="E24" s="20">
        <f t="shared" si="0"/>
        <v>0</v>
      </c>
      <c r="F24" s="20">
        <f t="shared" si="1"/>
        <v>0</v>
      </c>
      <c r="G24" s="21">
        <v>0</v>
      </c>
      <c r="H24" s="19">
        <v>0</v>
      </c>
      <c r="I24" s="20">
        <f t="shared" si="2"/>
        <v>0.017543859649122806</v>
      </c>
      <c r="J24" s="20">
        <f t="shared" si="3"/>
        <v>0.01504621336963531</v>
      </c>
      <c r="K24" s="21">
        <v>3</v>
      </c>
      <c r="L24" s="27">
        <v>2.1</v>
      </c>
      <c r="M24" s="20">
        <f t="shared" si="4"/>
        <v>0.19883040935672514</v>
      </c>
      <c r="N24" s="20">
        <f t="shared" si="5"/>
        <v>0.19302142294189298</v>
      </c>
      <c r="O24" s="21">
        <v>34</v>
      </c>
      <c r="P24" s="19">
        <v>26.94</v>
      </c>
      <c r="Q24" s="20">
        <f t="shared" si="6"/>
        <v>0.03508771929824561</v>
      </c>
      <c r="R24" s="20">
        <f t="shared" si="7"/>
        <v>0.03009242673927062</v>
      </c>
      <c r="S24" s="22">
        <v>6</v>
      </c>
      <c r="T24" s="19">
        <v>4.2</v>
      </c>
      <c r="U24" s="20">
        <f t="shared" si="8"/>
        <v>0.47953216374269003</v>
      </c>
      <c r="V24" s="20">
        <f t="shared" si="9"/>
        <v>0.4865658809199685</v>
      </c>
      <c r="W24" s="22">
        <v>82</v>
      </c>
      <c r="X24" s="19">
        <v>67.91</v>
      </c>
      <c r="Y24" s="20">
        <f t="shared" si="10"/>
        <v>0.26900584795321636</v>
      </c>
      <c r="Z24" s="20">
        <f t="shared" si="11"/>
        <v>0.27527405602923266</v>
      </c>
      <c r="AA24" s="21">
        <v>46</v>
      </c>
      <c r="AB24" s="19">
        <v>38.42</v>
      </c>
      <c r="AC24" s="22">
        <f t="shared" si="14"/>
        <v>171</v>
      </c>
      <c r="AD24" s="19">
        <f t="shared" si="15"/>
        <v>139.57</v>
      </c>
      <c r="AE24" s="23">
        <v>67</v>
      </c>
      <c r="AF24" s="24"/>
    </row>
    <row r="25" spans="1:32" ht="43.5" customHeight="1">
      <c r="A25" s="16">
        <v>22</v>
      </c>
      <c r="B25" s="17" t="s">
        <v>51</v>
      </c>
      <c r="C25" s="18">
        <f t="shared" si="12"/>
        <v>0</v>
      </c>
      <c r="D25" s="18">
        <f t="shared" si="13"/>
        <v>0</v>
      </c>
      <c r="E25" s="20">
        <f t="shared" si="0"/>
        <v>0</v>
      </c>
      <c r="F25" s="20">
        <f t="shared" si="1"/>
        <v>0</v>
      </c>
      <c r="G25" s="21">
        <v>0</v>
      </c>
      <c r="H25" s="19">
        <v>0</v>
      </c>
      <c r="I25" s="20">
        <f t="shared" si="2"/>
        <v>0</v>
      </c>
      <c r="J25" s="20">
        <f t="shared" si="3"/>
        <v>0</v>
      </c>
      <c r="K25" s="21">
        <v>0</v>
      </c>
      <c r="L25" s="27">
        <v>0</v>
      </c>
      <c r="M25" s="20">
        <f t="shared" si="4"/>
        <v>0</v>
      </c>
      <c r="N25" s="20">
        <f t="shared" si="5"/>
        <v>0</v>
      </c>
      <c r="O25" s="21">
        <v>0</v>
      </c>
      <c r="P25" s="19">
        <v>0</v>
      </c>
      <c r="Q25" s="20">
        <f t="shared" si="6"/>
        <v>0</v>
      </c>
      <c r="R25" s="20">
        <f t="shared" si="7"/>
        <v>0</v>
      </c>
      <c r="S25" s="22">
        <v>0</v>
      </c>
      <c r="T25" s="19">
        <v>0</v>
      </c>
      <c r="U25" s="20">
        <f t="shared" si="8"/>
        <v>0.23809523809523808</v>
      </c>
      <c r="V25" s="20">
        <f t="shared" si="9"/>
        <v>0.22020725388601037</v>
      </c>
      <c r="W25" s="22">
        <v>5</v>
      </c>
      <c r="X25" s="19">
        <v>4.25</v>
      </c>
      <c r="Y25" s="20">
        <f t="shared" si="10"/>
        <v>0.7619047619047619</v>
      </c>
      <c r="Z25" s="20">
        <f t="shared" si="11"/>
        <v>0.7797927461139896</v>
      </c>
      <c r="AA25" s="21">
        <v>16</v>
      </c>
      <c r="AB25" s="19">
        <v>15.05</v>
      </c>
      <c r="AC25" s="22">
        <f t="shared" si="14"/>
        <v>21</v>
      </c>
      <c r="AD25" s="19">
        <f t="shared" si="15"/>
        <v>19.3</v>
      </c>
      <c r="AE25" s="23">
        <v>6</v>
      </c>
      <c r="AF25" s="24"/>
    </row>
    <row r="26" spans="1:32" ht="43.5" customHeight="1">
      <c r="A26" s="16">
        <f aca="true" t="shared" si="16" ref="A26:A36">A25+1</f>
        <v>23</v>
      </c>
      <c r="B26" s="17" t="s">
        <v>52</v>
      </c>
      <c r="C26" s="18">
        <f t="shared" si="12"/>
        <v>0.5185185185185185</v>
      </c>
      <c r="D26" s="18">
        <f t="shared" si="13"/>
        <v>0.5283018867924528</v>
      </c>
      <c r="E26" s="20">
        <f t="shared" si="0"/>
        <v>0.018518518518518517</v>
      </c>
      <c r="F26" s="20">
        <f t="shared" si="1"/>
        <v>0.018867924528301886</v>
      </c>
      <c r="G26" s="21">
        <v>1</v>
      </c>
      <c r="H26" s="19">
        <v>1</v>
      </c>
      <c r="I26" s="20">
        <f t="shared" si="2"/>
        <v>0.018518518518518517</v>
      </c>
      <c r="J26" s="20">
        <f t="shared" si="3"/>
        <v>0.018867924528301886</v>
      </c>
      <c r="K26" s="21">
        <v>1</v>
      </c>
      <c r="L26" s="27">
        <v>1</v>
      </c>
      <c r="M26" s="20">
        <f t="shared" si="4"/>
        <v>0.09259259259259259</v>
      </c>
      <c r="N26" s="20">
        <f t="shared" si="5"/>
        <v>0.09433962264150944</v>
      </c>
      <c r="O26" s="21">
        <v>5</v>
      </c>
      <c r="P26" s="19">
        <v>5</v>
      </c>
      <c r="Q26" s="20">
        <f t="shared" si="6"/>
        <v>0.018518518518518517</v>
      </c>
      <c r="R26" s="20">
        <f t="shared" si="7"/>
        <v>0.018867924528301886</v>
      </c>
      <c r="S26" s="22">
        <v>1</v>
      </c>
      <c r="T26" s="19">
        <v>1</v>
      </c>
      <c r="U26" s="20">
        <f t="shared" si="8"/>
        <v>0.7777777777777778</v>
      </c>
      <c r="V26" s="20">
        <f t="shared" si="9"/>
        <v>0.7735849056603774</v>
      </c>
      <c r="W26" s="22">
        <v>42</v>
      </c>
      <c r="X26" s="19">
        <v>41</v>
      </c>
      <c r="Y26" s="20">
        <f t="shared" si="10"/>
        <v>0.07407407407407407</v>
      </c>
      <c r="Z26" s="20">
        <f t="shared" si="11"/>
        <v>0.07547169811320754</v>
      </c>
      <c r="AA26" s="21">
        <v>4</v>
      </c>
      <c r="AB26" s="19">
        <v>4</v>
      </c>
      <c r="AC26" s="22">
        <f t="shared" si="14"/>
        <v>54</v>
      </c>
      <c r="AD26" s="19">
        <f t="shared" si="15"/>
        <v>53</v>
      </c>
      <c r="AE26" s="23">
        <v>4</v>
      </c>
      <c r="AF26" s="24"/>
    </row>
    <row r="27" spans="1:32" ht="43.5" customHeight="1">
      <c r="A27" s="16">
        <f t="shared" si="16"/>
        <v>24</v>
      </c>
      <c r="B27" s="17" t="s">
        <v>53</v>
      </c>
      <c r="C27" s="18">
        <f t="shared" si="12"/>
        <v>0.7636363636363637</v>
      </c>
      <c r="D27" s="18">
        <f t="shared" si="13"/>
        <v>0.7847957639939487</v>
      </c>
      <c r="E27" s="20">
        <f t="shared" si="0"/>
        <v>0</v>
      </c>
      <c r="F27" s="20">
        <f t="shared" si="1"/>
        <v>0</v>
      </c>
      <c r="G27" s="21">
        <v>0</v>
      </c>
      <c r="H27" s="19">
        <v>0</v>
      </c>
      <c r="I27" s="20">
        <f t="shared" si="2"/>
        <v>0.05454545454545454</v>
      </c>
      <c r="J27" s="20">
        <f t="shared" si="3"/>
        <v>0.05673222390317701</v>
      </c>
      <c r="K27" s="21">
        <v>3</v>
      </c>
      <c r="L27" s="27">
        <v>3</v>
      </c>
      <c r="M27" s="20">
        <f t="shared" si="4"/>
        <v>0.16363636363636364</v>
      </c>
      <c r="N27" s="20">
        <f t="shared" si="5"/>
        <v>0.16546898638426627</v>
      </c>
      <c r="O27" s="21">
        <v>9</v>
      </c>
      <c r="P27" s="19">
        <v>8.75</v>
      </c>
      <c r="Q27" s="20">
        <f t="shared" si="6"/>
        <v>0.05454545454545454</v>
      </c>
      <c r="R27" s="20">
        <f t="shared" si="7"/>
        <v>0.05673222390317701</v>
      </c>
      <c r="S27" s="22">
        <v>3</v>
      </c>
      <c r="T27" s="19">
        <v>3</v>
      </c>
      <c r="U27" s="20">
        <f t="shared" si="8"/>
        <v>0.16363636363636364</v>
      </c>
      <c r="V27" s="20">
        <f t="shared" si="9"/>
        <v>0.17019667170953104</v>
      </c>
      <c r="W27" s="22">
        <v>9</v>
      </c>
      <c r="X27" s="19">
        <v>9</v>
      </c>
      <c r="Y27" s="20">
        <f t="shared" si="10"/>
        <v>0.5636363636363636</v>
      </c>
      <c r="Z27" s="20">
        <f t="shared" si="11"/>
        <v>0.5508698940998488</v>
      </c>
      <c r="AA27" s="21">
        <v>31</v>
      </c>
      <c r="AB27" s="19">
        <v>29.13</v>
      </c>
      <c r="AC27" s="22">
        <f t="shared" si="14"/>
        <v>55</v>
      </c>
      <c r="AD27" s="19">
        <f t="shared" si="15"/>
        <v>52.879999999999995</v>
      </c>
      <c r="AE27" s="23">
        <v>20</v>
      </c>
      <c r="AF27" s="24"/>
    </row>
    <row r="28" spans="1:32" ht="43.5" customHeight="1">
      <c r="A28" s="16">
        <f t="shared" si="16"/>
        <v>25</v>
      </c>
      <c r="B28" s="17" t="s">
        <v>54</v>
      </c>
      <c r="C28" s="18">
        <f t="shared" si="12"/>
        <v>0.9498806682577565</v>
      </c>
      <c r="D28" s="18">
        <f t="shared" si="13"/>
        <v>0.9625566923320323</v>
      </c>
      <c r="E28" s="20">
        <f t="shared" si="0"/>
        <v>0.00477326968973747</v>
      </c>
      <c r="F28" s="20">
        <f t="shared" si="1"/>
        <v>0.00421896424427803</v>
      </c>
      <c r="G28" s="21">
        <v>2</v>
      </c>
      <c r="H28" s="19">
        <v>1.6</v>
      </c>
      <c r="I28" s="20">
        <f t="shared" si="2"/>
        <v>0.06921241050119331</v>
      </c>
      <c r="J28" s="20">
        <f t="shared" si="3"/>
        <v>0.06924375065921316</v>
      </c>
      <c r="K28" s="21">
        <v>29</v>
      </c>
      <c r="L28" s="27">
        <v>26.26</v>
      </c>
      <c r="M28" s="20">
        <f t="shared" si="4"/>
        <v>0.17899761336515513</v>
      </c>
      <c r="N28" s="20">
        <f t="shared" si="5"/>
        <v>0.18484337095243117</v>
      </c>
      <c r="O28" s="21">
        <v>75</v>
      </c>
      <c r="P28" s="19">
        <v>70.1</v>
      </c>
      <c r="Q28" s="20">
        <f t="shared" si="6"/>
        <v>0.06443914081145585</v>
      </c>
      <c r="R28" s="20">
        <f t="shared" si="7"/>
        <v>0.06760890201455542</v>
      </c>
      <c r="S28" s="22">
        <v>27</v>
      </c>
      <c r="T28" s="19">
        <v>25.64</v>
      </c>
      <c r="U28" s="20">
        <f t="shared" si="8"/>
        <v>0.45823389021479716</v>
      </c>
      <c r="V28" s="20">
        <f t="shared" si="9"/>
        <v>0.45701930176141753</v>
      </c>
      <c r="W28" s="22">
        <v>192</v>
      </c>
      <c r="X28" s="19">
        <v>173.32</v>
      </c>
      <c r="Y28" s="20">
        <f t="shared" si="10"/>
        <v>0.2243436754176611</v>
      </c>
      <c r="Z28" s="20">
        <f t="shared" si="11"/>
        <v>0.2170657103681046</v>
      </c>
      <c r="AA28" s="21">
        <v>94</v>
      </c>
      <c r="AB28" s="19">
        <v>82.32</v>
      </c>
      <c r="AC28" s="22">
        <f t="shared" si="14"/>
        <v>419</v>
      </c>
      <c r="AD28" s="19">
        <f t="shared" si="15"/>
        <v>379.24</v>
      </c>
      <c r="AE28" s="23">
        <v>113</v>
      </c>
      <c r="AF28" s="24"/>
    </row>
    <row r="29" spans="1:32" ht="43.5" customHeight="1">
      <c r="A29" s="16">
        <f t="shared" si="16"/>
        <v>26</v>
      </c>
      <c r="B29" s="17" t="s">
        <v>55</v>
      </c>
      <c r="C29" s="18">
        <f t="shared" si="12"/>
        <v>4.090509113764928</v>
      </c>
      <c r="D29" s="18">
        <f t="shared" si="13"/>
        <v>4.190874391378822</v>
      </c>
      <c r="E29" s="20">
        <f t="shared" si="0"/>
        <v>0.13136392206159647</v>
      </c>
      <c r="F29" s="20">
        <f t="shared" si="1"/>
        <v>0.13536004747582375</v>
      </c>
      <c r="G29" s="21">
        <v>209</v>
      </c>
      <c r="H29" s="19">
        <v>200.72</v>
      </c>
      <c r="I29" s="20">
        <f t="shared" si="2"/>
        <v>0.34820867379006915</v>
      </c>
      <c r="J29" s="20">
        <f t="shared" si="3"/>
        <v>0.35847618790715247</v>
      </c>
      <c r="K29" s="21">
        <v>554</v>
      </c>
      <c r="L29" s="27">
        <v>531.57</v>
      </c>
      <c r="M29" s="20">
        <f t="shared" si="4"/>
        <v>0.284098051539912</v>
      </c>
      <c r="N29" s="20">
        <f t="shared" si="5"/>
        <v>0.281442617644282</v>
      </c>
      <c r="O29" s="21">
        <v>452</v>
      </c>
      <c r="P29" s="19">
        <v>417.34</v>
      </c>
      <c r="Q29" s="20">
        <f t="shared" si="6"/>
        <v>0.059710873664362035</v>
      </c>
      <c r="R29" s="20">
        <f t="shared" si="7"/>
        <v>0.0617657769445531</v>
      </c>
      <c r="S29" s="22">
        <v>95</v>
      </c>
      <c r="T29" s="19">
        <v>91.59</v>
      </c>
      <c r="U29" s="20">
        <f t="shared" si="8"/>
        <v>0.1508485229415462</v>
      </c>
      <c r="V29" s="20">
        <f t="shared" si="9"/>
        <v>0.13802381883657258</v>
      </c>
      <c r="W29" s="22">
        <v>240</v>
      </c>
      <c r="X29" s="19">
        <v>204.67</v>
      </c>
      <c r="Y29" s="20">
        <f t="shared" si="10"/>
        <v>0.025769956002514142</v>
      </c>
      <c r="Z29" s="20">
        <f t="shared" si="11"/>
        <v>0.024931551191616202</v>
      </c>
      <c r="AA29" s="21">
        <v>41</v>
      </c>
      <c r="AB29" s="19">
        <v>36.97</v>
      </c>
      <c r="AC29" s="22">
        <f t="shared" si="14"/>
        <v>1591</v>
      </c>
      <c r="AD29" s="19">
        <f t="shared" si="15"/>
        <v>1482.86</v>
      </c>
      <c r="AE29" s="23">
        <v>991</v>
      </c>
      <c r="AF29" s="24"/>
    </row>
    <row r="30" spans="1:32" ht="43.5" customHeight="1">
      <c r="A30" s="16">
        <f t="shared" si="16"/>
        <v>27</v>
      </c>
      <c r="B30" s="17" t="s">
        <v>56</v>
      </c>
      <c r="C30" s="18">
        <f t="shared" si="12"/>
        <v>4.073394495412844</v>
      </c>
      <c r="D30" s="18">
        <f t="shared" si="13"/>
        <v>4.1041696864279835</v>
      </c>
      <c r="E30" s="20">
        <f t="shared" si="0"/>
        <v>0.11467889908256881</v>
      </c>
      <c r="F30" s="20">
        <f t="shared" si="1"/>
        <v>0.11355913095295614</v>
      </c>
      <c r="G30" s="21">
        <v>75</v>
      </c>
      <c r="H30" s="19">
        <v>70.51</v>
      </c>
      <c r="I30" s="20">
        <f t="shared" si="2"/>
        <v>0.35015290519877673</v>
      </c>
      <c r="J30" s="20">
        <f t="shared" si="3"/>
        <v>0.3560419384451852</v>
      </c>
      <c r="K30" s="21">
        <v>229</v>
      </c>
      <c r="L30" s="27">
        <v>221.07</v>
      </c>
      <c r="M30" s="20">
        <f t="shared" si="4"/>
        <v>0.25076452599388377</v>
      </c>
      <c r="N30" s="20">
        <f t="shared" si="5"/>
        <v>0.25201720056046767</v>
      </c>
      <c r="O30" s="21">
        <v>164</v>
      </c>
      <c r="P30" s="19">
        <v>156.48</v>
      </c>
      <c r="Q30" s="20">
        <f t="shared" si="6"/>
        <v>0.1620795107033639</v>
      </c>
      <c r="R30" s="20">
        <f t="shared" si="7"/>
        <v>0.16414617255318803</v>
      </c>
      <c r="S30" s="22">
        <v>106</v>
      </c>
      <c r="T30" s="19">
        <v>101.92</v>
      </c>
      <c r="U30" s="20">
        <f t="shared" si="8"/>
        <v>0.06574923547400612</v>
      </c>
      <c r="V30" s="20">
        <f t="shared" si="9"/>
        <v>0.06210239809312138</v>
      </c>
      <c r="W30" s="22">
        <v>43</v>
      </c>
      <c r="X30" s="19">
        <v>38.56</v>
      </c>
      <c r="Y30" s="20">
        <f t="shared" si="10"/>
        <v>0.05657492354740061</v>
      </c>
      <c r="Z30" s="20">
        <f t="shared" si="11"/>
        <v>0.0521331593950814</v>
      </c>
      <c r="AA30" s="21">
        <v>37</v>
      </c>
      <c r="AB30" s="19">
        <v>32.37</v>
      </c>
      <c r="AC30" s="22">
        <f t="shared" si="14"/>
        <v>654</v>
      </c>
      <c r="AD30" s="19">
        <f t="shared" si="15"/>
        <v>620.9100000000001</v>
      </c>
      <c r="AE30" s="23">
        <v>337</v>
      </c>
      <c r="AF30" s="24"/>
    </row>
    <row r="31" spans="1:32" ht="43.5" customHeight="1">
      <c r="A31" s="16">
        <f t="shared" si="16"/>
        <v>28</v>
      </c>
      <c r="B31" s="17" t="s">
        <v>57</v>
      </c>
      <c r="C31" s="18">
        <f t="shared" si="12"/>
        <v>4.170418006430868</v>
      </c>
      <c r="D31" s="18">
        <f t="shared" si="13"/>
        <v>4.228609368720843</v>
      </c>
      <c r="E31" s="20">
        <f t="shared" si="0"/>
        <v>0.1157556270096463</v>
      </c>
      <c r="F31" s="20">
        <f t="shared" si="1"/>
        <v>0.1204287736096308</v>
      </c>
      <c r="G31" s="21">
        <v>144</v>
      </c>
      <c r="H31" s="19">
        <v>137.85</v>
      </c>
      <c r="I31" s="20">
        <f t="shared" si="2"/>
        <v>0.38022508038585207</v>
      </c>
      <c r="J31" s="20">
        <f t="shared" si="3"/>
        <v>0.38384323729317</v>
      </c>
      <c r="K31" s="21">
        <v>473</v>
      </c>
      <c r="L31" s="27">
        <v>439.37</v>
      </c>
      <c r="M31" s="20">
        <f t="shared" si="4"/>
        <v>0.23553054662379422</v>
      </c>
      <c r="N31" s="20">
        <f t="shared" si="5"/>
        <v>0.22883651040483635</v>
      </c>
      <c r="O31" s="21">
        <v>293</v>
      </c>
      <c r="P31" s="19">
        <v>261.94</v>
      </c>
      <c r="Q31" s="20">
        <f t="shared" si="6"/>
        <v>0.1302250803858521</v>
      </c>
      <c r="R31" s="20">
        <f t="shared" si="7"/>
        <v>0.13179459402792096</v>
      </c>
      <c r="S31" s="22">
        <v>162</v>
      </c>
      <c r="T31" s="19">
        <v>150.86</v>
      </c>
      <c r="U31" s="20">
        <f t="shared" si="8"/>
        <v>0.07958199356913183</v>
      </c>
      <c r="V31" s="20">
        <f t="shared" si="9"/>
        <v>0.07645938531965824</v>
      </c>
      <c r="W31" s="22">
        <v>99</v>
      </c>
      <c r="X31" s="19">
        <v>87.52</v>
      </c>
      <c r="Y31" s="20">
        <f t="shared" si="10"/>
        <v>0.058681672025723476</v>
      </c>
      <c r="Z31" s="20">
        <f t="shared" si="11"/>
        <v>0.05863749934478361</v>
      </c>
      <c r="AA31" s="21">
        <v>73</v>
      </c>
      <c r="AB31" s="19">
        <v>67.12</v>
      </c>
      <c r="AC31" s="22">
        <f t="shared" si="14"/>
        <v>1244</v>
      </c>
      <c r="AD31" s="19">
        <f t="shared" si="15"/>
        <v>1144.66</v>
      </c>
      <c r="AE31" s="23">
        <v>700</v>
      </c>
      <c r="AF31" s="24"/>
    </row>
    <row r="32" spans="1:32" ht="43.5" customHeight="1">
      <c r="A32" s="16">
        <f t="shared" si="16"/>
        <v>29</v>
      </c>
      <c r="B32" s="17" t="s">
        <v>58</v>
      </c>
      <c r="C32" s="18">
        <f t="shared" si="12"/>
        <v>3.7419354838709675</v>
      </c>
      <c r="D32" s="18">
        <f t="shared" si="13"/>
        <v>3.7288674334982224</v>
      </c>
      <c r="E32" s="20">
        <f t="shared" si="0"/>
        <v>0.08538899430740038</v>
      </c>
      <c r="F32" s="20">
        <f t="shared" si="1"/>
        <v>0.08445080159723464</v>
      </c>
      <c r="G32" s="21">
        <v>45</v>
      </c>
      <c r="H32" s="19">
        <v>42.51</v>
      </c>
      <c r="I32" s="20">
        <f t="shared" si="2"/>
        <v>0.3510436432637571</v>
      </c>
      <c r="J32" s="20">
        <f t="shared" si="3"/>
        <v>0.3497626000754912</v>
      </c>
      <c r="K32" s="21">
        <v>185</v>
      </c>
      <c r="L32" s="27">
        <v>176.06</v>
      </c>
      <c r="M32" s="20">
        <f t="shared" si="4"/>
        <v>0.27893738140417457</v>
      </c>
      <c r="N32" s="20">
        <f t="shared" si="5"/>
        <v>0.28340981782784036</v>
      </c>
      <c r="O32" s="21">
        <v>147</v>
      </c>
      <c r="P32" s="19">
        <v>142.66</v>
      </c>
      <c r="Q32" s="20">
        <f t="shared" si="6"/>
        <v>0.11195445920303605</v>
      </c>
      <c r="R32" s="20">
        <f t="shared" si="7"/>
        <v>0.10948209070862389</v>
      </c>
      <c r="S32" s="22">
        <v>59</v>
      </c>
      <c r="T32" s="19">
        <v>55.11</v>
      </c>
      <c r="U32" s="20">
        <f t="shared" si="8"/>
        <v>0.10815939278937381</v>
      </c>
      <c r="V32" s="20">
        <f t="shared" si="9"/>
        <v>0.11059459244690785</v>
      </c>
      <c r="W32" s="22">
        <v>57</v>
      </c>
      <c r="X32" s="19">
        <v>55.67</v>
      </c>
      <c r="Y32" s="20">
        <f t="shared" si="10"/>
        <v>0.06451612903225806</v>
      </c>
      <c r="Z32" s="20">
        <f t="shared" si="11"/>
        <v>0.06230009734390211</v>
      </c>
      <c r="AA32" s="21">
        <v>34</v>
      </c>
      <c r="AB32" s="19">
        <v>31.36</v>
      </c>
      <c r="AC32" s="22">
        <f t="shared" si="14"/>
        <v>527</v>
      </c>
      <c r="AD32" s="19">
        <f t="shared" si="15"/>
        <v>503.36999999999995</v>
      </c>
      <c r="AE32" s="23">
        <v>263</v>
      </c>
      <c r="AF32" s="24"/>
    </row>
    <row r="33" spans="1:32" ht="43.5" customHeight="1">
      <c r="A33" s="16">
        <f t="shared" si="16"/>
        <v>30</v>
      </c>
      <c r="B33" s="17" t="s">
        <v>59</v>
      </c>
      <c r="C33" s="18">
        <f t="shared" si="12"/>
        <v>3.832658569500675</v>
      </c>
      <c r="D33" s="18">
        <f t="shared" si="13"/>
        <v>3.8321866037495935</v>
      </c>
      <c r="E33" s="20">
        <f t="shared" si="0"/>
        <v>0.0931174089068826</v>
      </c>
      <c r="F33" s="20">
        <f t="shared" si="1"/>
        <v>0.09016543987793334</v>
      </c>
      <c r="G33" s="21">
        <v>69</v>
      </c>
      <c r="H33" s="19">
        <v>63.82</v>
      </c>
      <c r="I33" s="20">
        <f t="shared" si="2"/>
        <v>0.349527665317139</v>
      </c>
      <c r="J33" s="20">
        <f t="shared" si="3"/>
        <v>0.35491162882694505</v>
      </c>
      <c r="K33" s="21">
        <v>259</v>
      </c>
      <c r="L33" s="27">
        <v>251.21</v>
      </c>
      <c r="M33" s="20">
        <f t="shared" si="4"/>
        <v>0.23076923076923078</v>
      </c>
      <c r="N33" s="20">
        <f t="shared" si="5"/>
        <v>0.22836636950594083</v>
      </c>
      <c r="O33" s="21">
        <v>171</v>
      </c>
      <c r="P33" s="19">
        <v>161.64</v>
      </c>
      <c r="Q33" s="20">
        <f t="shared" si="6"/>
        <v>0.17139001349527666</v>
      </c>
      <c r="R33" s="20">
        <f t="shared" si="7"/>
        <v>0.17216484649835406</v>
      </c>
      <c r="S33" s="22">
        <v>127</v>
      </c>
      <c r="T33" s="19">
        <v>121.86</v>
      </c>
      <c r="U33" s="20">
        <f t="shared" si="8"/>
        <v>0.0728744939271255</v>
      </c>
      <c r="V33" s="20">
        <f t="shared" si="9"/>
        <v>0.07473757081702716</v>
      </c>
      <c r="W33" s="22">
        <v>54</v>
      </c>
      <c r="X33" s="19">
        <v>52.9</v>
      </c>
      <c r="Y33" s="20">
        <f t="shared" si="10"/>
        <v>0.08232118758434548</v>
      </c>
      <c r="Z33" s="20">
        <f t="shared" si="11"/>
        <v>0.07965414447379947</v>
      </c>
      <c r="AA33" s="21">
        <v>61</v>
      </c>
      <c r="AB33" s="19">
        <v>56.38</v>
      </c>
      <c r="AC33" s="22">
        <f t="shared" si="14"/>
        <v>741</v>
      </c>
      <c r="AD33" s="19">
        <f t="shared" si="15"/>
        <v>707.8100000000001</v>
      </c>
      <c r="AE33" s="23">
        <v>477</v>
      </c>
      <c r="AF33" s="24"/>
    </row>
    <row r="34" spans="1:32" ht="43.5" customHeight="1">
      <c r="A34" s="16">
        <f t="shared" si="16"/>
        <v>31</v>
      </c>
      <c r="B34" s="17" t="s">
        <v>60</v>
      </c>
      <c r="C34" s="18">
        <f t="shared" si="12"/>
        <v>0.4166666666666667</v>
      </c>
      <c r="D34" s="18">
        <f t="shared" si="13"/>
        <v>0.4050595015343163</v>
      </c>
      <c r="E34" s="20">
        <f t="shared" si="0"/>
        <v>0</v>
      </c>
      <c r="F34" s="20">
        <f t="shared" si="1"/>
        <v>0</v>
      </c>
      <c r="G34" s="21">
        <v>0</v>
      </c>
      <c r="H34" s="19">
        <v>0</v>
      </c>
      <c r="I34" s="20">
        <f t="shared" si="2"/>
        <v>0.006944444444444444</v>
      </c>
      <c r="J34" s="20">
        <f t="shared" si="3"/>
        <v>0.003742234862659981</v>
      </c>
      <c r="K34" s="21">
        <v>1</v>
      </c>
      <c r="L34" s="27">
        <v>0.5</v>
      </c>
      <c r="M34" s="20">
        <f t="shared" si="4"/>
        <v>0.14583333333333334</v>
      </c>
      <c r="N34" s="20">
        <f t="shared" si="5"/>
        <v>0.14639622782725845</v>
      </c>
      <c r="O34" s="21">
        <v>21</v>
      </c>
      <c r="P34" s="19">
        <v>19.56</v>
      </c>
      <c r="Q34" s="20">
        <f t="shared" si="6"/>
        <v>0.041666666666666664</v>
      </c>
      <c r="R34" s="20">
        <f t="shared" si="7"/>
        <v>0.04490681835191977</v>
      </c>
      <c r="S34" s="22">
        <v>6</v>
      </c>
      <c r="T34" s="19">
        <v>6</v>
      </c>
      <c r="U34" s="20">
        <f t="shared" si="8"/>
        <v>0.7569444444444444</v>
      </c>
      <c r="V34" s="20">
        <f t="shared" si="9"/>
        <v>0.7555572187710502</v>
      </c>
      <c r="W34" s="22">
        <v>109</v>
      </c>
      <c r="X34" s="19">
        <v>100.95</v>
      </c>
      <c r="Y34" s="20">
        <f t="shared" si="10"/>
        <v>0.04861111111111111</v>
      </c>
      <c r="Z34" s="20">
        <f t="shared" si="11"/>
        <v>0.04939750018711175</v>
      </c>
      <c r="AA34" s="21">
        <v>7</v>
      </c>
      <c r="AB34" s="19">
        <v>6.6</v>
      </c>
      <c r="AC34" s="22">
        <f t="shared" si="14"/>
        <v>144</v>
      </c>
      <c r="AD34" s="19">
        <f t="shared" si="15"/>
        <v>133.60999999999999</v>
      </c>
      <c r="AE34" s="23">
        <v>44</v>
      </c>
      <c r="AF34" s="24"/>
    </row>
    <row r="35" spans="1:32" ht="43.5" customHeight="1">
      <c r="A35" s="16">
        <f t="shared" si="16"/>
        <v>32</v>
      </c>
      <c r="B35" s="17" t="s">
        <v>61</v>
      </c>
      <c r="C35" s="18">
        <f t="shared" si="12"/>
        <v>0.2608695652173913</v>
      </c>
      <c r="D35" s="18">
        <f t="shared" si="13"/>
        <v>0.27210884353741494</v>
      </c>
      <c r="E35" s="20">
        <f t="shared" si="0"/>
        <v>0</v>
      </c>
      <c r="F35" s="20">
        <f t="shared" si="1"/>
        <v>0</v>
      </c>
      <c r="G35" s="21">
        <v>0</v>
      </c>
      <c r="H35" s="19">
        <v>0</v>
      </c>
      <c r="I35" s="20">
        <f t="shared" si="2"/>
        <v>0</v>
      </c>
      <c r="J35" s="20">
        <f t="shared" si="3"/>
        <v>0</v>
      </c>
      <c r="K35" s="21">
        <v>0</v>
      </c>
      <c r="L35" s="27">
        <v>0</v>
      </c>
      <c r="M35" s="20">
        <f t="shared" si="4"/>
        <v>0.13043478260869565</v>
      </c>
      <c r="N35" s="20">
        <f t="shared" si="5"/>
        <v>0.13605442176870747</v>
      </c>
      <c r="O35" s="21">
        <v>3</v>
      </c>
      <c r="P35" s="19">
        <v>2.8</v>
      </c>
      <c r="Q35" s="20">
        <f t="shared" si="6"/>
        <v>0</v>
      </c>
      <c r="R35" s="20">
        <f t="shared" si="7"/>
        <v>0</v>
      </c>
      <c r="S35" s="22">
        <v>0</v>
      </c>
      <c r="T35" s="19">
        <v>0</v>
      </c>
      <c r="U35" s="20">
        <f t="shared" si="8"/>
        <v>0.5217391304347826</v>
      </c>
      <c r="V35" s="20">
        <f t="shared" si="9"/>
        <v>0.500485908649174</v>
      </c>
      <c r="W35" s="22">
        <v>12</v>
      </c>
      <c r="X35" s="19">
        <v>10.3</v>
      </c>
      <c r="Y35" s="20">
        <f t="shared" si="10"/>
        <v>0.34782608695652173</v>
      </c>
      <c r="Z35" s="20">
        <f t="shared" si="11"/>
        <v>0.36345966958211856</v>
      </c>
      <c r="AA35" s="21">
        <v>8</v>
      </c>
      <c r="AB35" s="19">
        <v>7.48</v>
      </c>
      <c r="AC35" s="22">
        <f t="shared" si="14"/>
        <v>23</v>
      </c>
      <c r="AD35" s="19">
        <f t="shared" si="15"/>
        <v>20.580000000000002</v>
      </c>
      <c r="AE35" s="23">
        <v>10</v>
      </c>
      <c r="AF35" s="24"/>
    </row>
    <row r="36" spans="1:32" ht="43.5" customHeight="1">
      <c r="A36" s="16">
        <f t="shared" si="16"/>
        <v>33</v>
      </c>
      <c r="B36" s="17" t="s">
        <v>62</v>
      </c>
      <c r="C36" s="18">
        <f t="shared" si="12"/>
        <v>0.15730337078651685</v>
      </c>
      <c r="D36" s="18">
        <f t="shared" si="13"/>
        <v>0.13424585417215054</v>
      </c>
      <c r="E36" s="20">
        <f t="shared" si="0"/>
        <v>0</v>
      </c>
      <c r="F36" s="20">
        <f t="shared" si="1"/>
        <v>0</v>
      </c>
      <c r="G36" s="21">
        <v>0</v>
      </c>
      <c r="H36" s="19">
        <v>0</v>
      </c>
      <c r="I36" s="20">
        <f t="shared" si="2"/>
        <v>0</v>
      </c>
      <c r="J36" s="20">
        <f t="shared" si="3"/>
        <v>0</v>
      </c>
      <c r="K36" s="21">
        <v>0</v>
      </c>
      <c r="L36" s="27">
        <v>0</v>
      </c>
      <c r="M36" s="20">
        <f t="shared" si="4"/>
        <v>0.02247191011235955</v>
      </c>
      <c r="N36" s="20">
        <f t="shared" si="5"/>
        <v>0.01579362990260595</v>
      </c>
      <c r="O36" s="21">
        <v>2</v>
      </c>
      <c r="P36" s="19">
        <v>1.2</v>
      </c>
      <c r="Q36" s="20">
        <f t="shared" si="6"/>
        <v>0.056179775280898875</v>
      </c>
      <c r="R36" s="20">
        <f t="shared" si="7"/>
        <v>0.05132929718346933</v>
      </c>
      <c r="S36" s="22">
        <v>5</v>
      </c>
      <c r="T36" s="19">
        <v>3.9</v>
      </c>
      <c r="U36" s="20">
        <f>W36/AC36</f>
        <v>0.39325842696629215</v>
      </c>
      <c r="V36" s="20">
        <f t="shared" si="9"/>
        <v>0.3895762042642801</v>
      </c>
      <c r="W36" s="22">
        <v>35</v>
      </c>
      <c r="X36" s="19">
        <v>29.6</v>
      </c>
      <c r="Y36" s="20">
        <f t="shared" si="10"/>
        <v>0.5280898876404494</v>
      </c>
      <c r="Z36" s="20">
        <f t="shared" si="11"/>
        <v>0.5433008686496447</v>
      </c>
      <c r="AA36" s="21">
        <v>47</v>
      </c>
      <c r="AB36" s="19">
        <v>41.28</v>
      </c>
      <c r="AC36" s="22">
        <f t="shared" si="14"/>
        <v>89</v>
      </c>
      <c r="AD36" s="19">
        <f t="shared" si="15"/>
        <v>75.98</v>
      </c>
      <c r="AE36" s="23">
        <v>35</v>
      </c>
      <c r="AF36" s="24"/>
    </row>
    <row r="37" spans="1:31" ht="43.5" customHeight="1" thickBot="1">
      <c r="A37" s="31"/>
      <c r="B37" s="32" t="s">
        <v>63</v>
      </c>
      <c r="C37" s="33">
        <f>(((G37*5)+(K37*3)+(O37+S37))*2)/AC37</f>
        <v>2.9106216122707878</v>
      </c>
      <c r="D37" s="33">
        <f>(((H37*5)+(L37*3)+(P37+T37))*2)/AD37</f>
        <v>2.9649811709420972</v>
      </c>
      <c r="E37" s="34">
        <f t="shared" si="0"/>
        <v>0.07265597970245646</v>
      </c>
      <c r="F37" s="34">
        <f t="shared" si="1"/>
        <v>0.07424541405358298</v>
      </c>
      <c r="G37" s="35">
        <f>SUM(G4:G36)</f>
        <v>630</v>
      </c>
      <c r="H37" s="36">
        <f>SUM(H4:H36)</f>
        <v>599.75</v>
      </c>
      <c r="I37" s="34">
        <f t="shared" si="2"/>
        <v>0.2500288317379772</v>
      </c>
      <c r="J37" s="34">
        <f t="shared" si="3"/>
        <v>0.25545497985872645</v>
      </c>
      <c r="K37" s="35">
        <f>SUM(K4:K36)</f>
        <v>2168</v>
      </c>
      <c r="L37" s="36">
        <f>SUM(L4:L36)</f>
        <v>2063.55</v>
      </c>
      <c r="M37" s="34">
        <f t="shared" si="4"/>
        <v>0.246684350132626</v>
      </c>
      <c r="N37" s="34">
        <f t="shared" si="5"/>
        <v>0.24796916045427425</v>
      </c>
      <c r="O37" s="35">
        <f>SUM(O4:O36)</f>
        <v>2139</v>
      </c>
      <c r="P37" s="36">
        <f>SUM(P4:P36)</f>
        <v>2003.08</v>
      </c>
      <c r="Q37" s="34">
        <f t="shared" si="6"/>
        <v>0.09526006227655404</v>
      </c>
      <c r="R37" s="34">
        <f t="shared" si="7"/>
        <v>0.09692941517268017</v>
      </c>
      <c r="S37" s="35">
        <f>SUM(S4:S36)</f>
        <v>826</v>
      </c>
      <c r="T37" s="36">
        <f>SUM(T4:T36)</f>
        <v>782.9899999999999</v>
      </c>
      <c r="U37" s="34">
        <f>W37/AC37</f>
        <v>0.22650213354861032</v>
      </c>
      <c r="V37" s="34">
        <f>X37/AD37</f>
        <v>0.2207963911591322</v>
      </c>
      <c r="W37" s="35">
        <f>SUM(W4:W36)</f>
        <v>1964</v>
      </c>
      <c r="X37" s="36">
        <f>SUM(X4:X36)</f>
        <v>1783.58</v>
      </c>
      <c r="Y37" s="34">
        <f t="shared" si="10"/>
        <v>0.10886864260177603</v>
      </c>
      <c r="Z37" s="34">
        <f t="shared" si="11"/>
        <v>0.10460463930160416</v>
      </c>
      <c r="AA37" s="35">
        <f>SUM(AA4:AA36)</f>
        <v>944</v>
      </c>
      <c r="AB37" s="35">
        <f>SUM(AB4:AB36)</f>
        <v>844.9900000000001</v>
      </c>
      <c r="AC37" s="35">
        <f>SUM(AC4:AC36)</f>
        <v>8671</v>
      </c>
      <c r="AD37" s="36">
        <f>SUM(AD4:AD36)</f>
        <v>8077.939999999999</v>
      </c>
      <c r="AE37" s="37">
        <f>SUM(AE4:AE36)</f>
        <v>4532</v>
      </c>
    </row>
    <row r="39" ht="20.25">
      <c r="A39" s="38" t="s">
        <v>64</v>
      </c>
    </row>
  </sheetData>
  <printOptions/>
  <pageMargins left="0.75" right="0.75" top="1" bottom="1" header="0.5" footer="0.5"/>
  <pageSetup fitToHeight="1" fitToWidth="1" horizontalDpi="600" verticalDpi="600" orientation="landscape" paperSize="8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Tertiary Education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nstocker</cp:lastModifiedBy>
  <cp:lastPrinted>2007-09-28T03:24:13Z</cp:lastPrinted>
  <dcterms:created xsi:type="dcterms:W3CDTF">2007-04-16T03:55:36Z</dcterms:created>
  <dcterms:modified xsi:type="dcterms:W3CDTF">2007-09-28T03:44:33Z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Comment">
    <vt:lpwstr>PBRF Census data</vt:lpwstr>
  </property>
  <property fmtid="{D5CDD505-2E9C-101B-9397-08002B2CF9AE}" pid="3" name="Objective-CreationStamp">
    <vt:filetime>2007-04-17T00:00:00Z</vt:filetime>
  </property>
  <property fmtid="{D5CDD505-2E9C-101B-9397-08002B2CF9AE}" pid="4" name="Objective-Id">
    <vt:lpwstr>A248286</vt:lpwstr>
  </property>
  <property fmtid="{D5CDD505-2E9C-101B-9397-08002B2CF9AE}" pid="5" name="Objective-IsApproved">
    <vt:lpwstr>No</vt:lpwstr>
  </property>
  <property fmtid="{D5CDD505-2E9C-101B-9397-08002B2CF9AE}" pid="6" name="Objective-IsPublished">
    <vt:lpwstr>No</vt:lpwstr>
  </property>
  <property fmtid="{D5CDD505-2E9C-101B-9397-08002B2CF9AE}" pid="7" name="Objective-DatePublished">
    <vt:lpwstr/>
  </property>
  <property fmtid="{D5CDD505-2E9C-101B-9397-08002B2CF9AE}" pid="8" name="Objective-ModificationStamp">
    <vt:filetime>2007-05-02T00:00:00Z</vt:filetime>
  </property>
  <property fmtid="{D5CDD505-2E9C-101B-9397-08002B2CF9AE}" pid="9" name="Objective-Owner">
    <vt:lpwstr>Brenden Mischewski</vt:lpwstr>
  </property>
  <property fmtid="{D5CDD505-2E9C-101B-9397-08002B2CF9AE}" pid="10" name="Objective-Path">
    <vt:lpwstr>Objective Global Folder:TEC Global Folder:Fund Management:Research and Capability Funding:Performance Based Research Fund (PBRF):Reporting:Public Reports:2006:FM-R-PBRF-Reporting-Public Reports-2006- SOURCE DATA -NO:</vt:lpwstr>
  </property>
  <property fmtid="{D5CDD505-2E9C-101B-9397-08002B2CF9AE}" pid="11" name="Objective-Parent">
    <vt:lpwstr>FM-R-PBRF-Reporting-Public Reports-2006- SOURCE DATA -NO</vt:lpwstr>
  </property>
  <property fmtid="{D5CDD505-2E9C-101B-9397-08002B2CF9AE}" pid="12" name="Objective-State">
    <vt:lpwstr>Being Edited</vt:lpwstr>
  </property>
  <property fmtid="{D5CDD505-2E9C-101B-9397-08002B2CF9AE}" pid="13" name="Objective-Title">
    <vt:lpwstr>Table A-1</vt:lpwstr>
  </property>
  <property fmtid="{D5CDD505-2E9C-101B-9397-08002B2CF9AE}" pid="14" name="Objective-Version">
    <vt:lpwstr>2.1</vt:lpwstr>
  </property>
  <property fmtid="{D5CDD505-2E9C-101B-9397-08002B2CF9AE}" pid="15" name="Objective-VersionComment">
    <vt:lpwstr/>
  </property>
  <property fmtid="{D5CDD505-2E9C-101B-9397-08002B2CF9AE}" pid="16" name="Objective-VersionNumber">
    <vt:i4>3</vt:i4>
  </property>
  <property fmtid="{D5CDD505-2E9C-101B-9397-08002B2CF9AE}" pid="17" name="Objective-FileNumber">
    <vt:lpwstr>FM-R-01-11-06-04-02/07-1151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EDUMIS Number">
    <vt:lpwstr/>
  </property>
  <property fmtid="{D5CDD505-2E9C-101B-9397-08002B2CF9AE}" pid="21" name="Objective-Ministerial Number">
    <vt:lpwstr/>
  </property>
  <property fmtid="{D5CDD505-2E9C-101B-9397-08002B2CF9AE}" pid="22" name="Objective-Fund Name">
    <vt:lpwstr>PBRF</vt:lpwstr>
  </property>
  <property fmtid="{D5CDD505-2E9C-101B-9397-08002B2CF9AE}" pid="23" name="Objective-Reference [system]">
    <vt:lpwstr/>
  </property>
  <property fmtid="{D5CDD505-2E9C-101B-9397-08002B2CF9AE}" pid="24" name="Objective-Date [system]">
    <vt:lpwstr/>
  </property>
  <property fmtid="{D5CDD505-2E9C-101B-9397-08002B2CF9AE}" pid="25" name="Objective-Action [system]">
    <vt:lpwstr/>
  </property>
  <property fmtid="{D5CDD505-2E9C-101B-9397-08002B2CF9AE}" pid="26" name="Objective-Responsible [system]">
    <vt:lpwstr/>
  </property>
  <property fmtid="{D5CDD505-2E9C-101B-9397-08002B2CF9AE}" pid="27" name="Objective-Financial Year [system]">
    <vt:lpwstr/>
  </property>
  <property fmtid="{D5CDD505-2E9C-101B-9397-08002B2CF9AE}" pid="28" name="Objective-Calendar Year [system]">
    <vt:lpwstr/>
  </property>
</Properties>
</file>