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0935" firstSheet="1" activeTab="1"/>
  </bookViews>
  <sheets>
    <sheet name="Summary" sheetId="1" state="hidden" r:id="rId1"/>
    <sheet name="Summary Details" sheetId="2" r:id="rId2"/>
    <sheet name="Table C-1 2012" sheetId="3" r:id="rId3"/>
    <sheet name="Table C2 2006" sheetId="4" r:id="rId4"/>
    <sheet name="Table C3 2003" sheetId="5" r:id="rId5"/>
  </sheets>
  <definedNames>
    <definedName name="_xlnm.Print_Area" localSheetId="3">'Table C2 2006'!$A$1:$J$45</definedName>
  </definedNames>
  <calcPr fullCalcOnLoad="1"/>
</workbook>
</file>

<file path=xl/sharedStrings.xml><?xml version="1.0" encoding="utf-8"?>
<sst xmlns="http://schemas.openxmlformats.org/spreadsheetml/2006/main" count="330" uniqueCount="99">
  <si>
    <t>TEO Name</t>
  </si>
  <si>
    <t>No. of funded EPs*</t>
  </si>
  <si>
    <t>Quality Score*</t>
  </si>
  <si>
    <t>For Box and whisker</t>
  </si>
  <si>
    <t>Victoria University of Wellington</t>
  </si>
  <si>
    <t>University of Auckland</t>
  </si>
  <si>
    <t>University of Otago</t>
  </si>
  <si>
    <t>University of Canterbury</t>
  </si>
  <si>
    <t>University of Waikato</t>
  </si>
  <si>
    <t>Massey University</t>
  </si>
  <si>
    <t>Lincoln University</t>
  </si>
  <si>
    <t>AUT University</t>
  </si>
  <si>
    <t>Unitec New Zealand</t>
  </si>
  <si>
    <t>Averages &amp; totals (large)</t>
  </si>
  <si>
    <t>Te Whare Wananga O Awanuiarangi</t>
  </si>
  <si>
    <t>Manukau Institute of Technology</t>
  </si>
  <si>
    <t>Eastern Institute of Technology</t>
  </si>
  <si>
    <t>Otago Polytechnic</t>
  </si>
  <si>
    <t>Whitecliffe College of Arts and Design</t>
  </si>
  <si>
    <t>Christchurch Polytechnic Institute of Technology</t>
  </si>
  <si>
    <t>Whitireia Community Polytechnic</t>
  </si>
  <si>
    <t>Waikato Institute of Technology</t>
  </si>
  <si>
    <t>Open Polytechnic of New Zealand</t>
  </si>
  <si>
    <t>Averages &amp; totals (med)</t>
  </si>
  <si>
    <t>Carey Baptist College</t>
  </si>
  <si>
    <t>Wellington Institute of Technology</t>
  </si>
  <si>
    <t>Northland Polytechnic</t>
  </si>
  <si>
    <t>New Zealand College of Chiropractic</t>
  </si>
  <si>
    <t>AIS St Helens</t>
  </si>
  <si>
    <t>Good Shepherd College - Te Hepara Pai</t>
  </si>
  <si>
    <t>Bethlehem Institute of Education</t>
  </si>
  <si>
    <t>New Zealand Tertiary College</t>
  </si>
  <si>
    <t>Averages &amp; totals (small)</t>
  </si>
  <si>
    <t>Christchurch College of Education</t>
  </si>
  <si>
    <t>Dunedin College of Education</t>
  </si>
  <si>
    <t>Auckland College of Education</t>
  </si>
  <si>
    <t>Wellington College of Education</t>
  </si>
  <si>
    <t>Quality Score (Degree-level or higher)</t>
  </si>
  <si>
    <t>No. of EFTS</t>
  </si>
  <si>
    <t>Quality Score (Postgraduate-level or higher)</t>
  </si>
  <si>
    <t>Anamata</t>
  </si>
  <si>
    <t>Masters Institute</t>
  </si>
  <si>
    <t>Nelson Marlborough Institute of Technology</t>
  </si>
  <si>
    <t>Pacific International Hotel Management School</t>
  </si>
  <si>
    <t>Auckland University of Technology</t>
  </si>
  <si>
    <t>Laidlaw College</t>
  </si>
  <si>
    <t>Appendix C</t>
  </si>
  <si>
    <t>worksheets</t>
  </si>
  <si>
    <t>Table C1 - 2012</t>
  </si>
  <si>
    <t>Table C-1: Contextual comparators - all TEOs, 2012 Quality Evaluation</t>
  </si>
  <si>
    <t>Table C-2: Contextual comparators - all TEOs, 2006 Quality Evaluation</t>
  </si>
  <si>
    <t>Table C2 - 2006</t>
  </si>
  <si>
    <t>Table C3 - 2003</t>
  </si>
  <si>
    <t>Table C-3: Contextual comparators - all TEOs, 2003 Quality Evaluation</t>
  </si>
  <si>
    <t>Averages and totals (all TEOs)</t>
  </si>
  <si>
    <t>Averages and totals (small)</t>
  </si>
  <si>
    <t>Averages and totals (large)</t>
  </si>
  <si>
    <t>TEO name</t>
  </si>
  <si>
    <t>No of                funded                EPs</t>
  </si>
  <si>
    <t>Note: two columns both labeled - No. of EFTS</t>
  </si>
  <si>
    <t>Quality Score                (E)</t>
  </si>
  <si>
    <t>Quality Score                (P)</t>
  </si>
  <si>
    <t>No. of EFTS               (students)</t>
  </si>
  <si>
    <t>No. of EFTS              (post-grad)</t>
  </si>
  <si>
    <t>Quality                score                     (P)</t>
  </si>
  <si>
    <t>Quality               score                   (E)</t>
  </si>
  <si>
    <t>Te Whare Wānanga o Awanuiārangi</t>
  </si>
  <si>
    <t>positioning formatting on first EFTS column ???</t>
  </si>
  <si>
    <t>NOT THE SAME AS THE others</t>
  </si>
  <si>
    <t>format for large numbers (1,000s)</t>
  </si>
  <si>
    <t>Averages and totals (medium)</t>
  </si>
  <si>
    <t>No of                            staff            (FTE)</t>
  </si>
  <si>
    <t>No of postgrad degree-level EFTS</t>
  </si>
  <si>
    <t>No of                postgrad degree-level EFTS</t>
  </si>
  <si>
    <t>No of              postgrad degree-level EFTS</t>
  </si>
  <si>
    <t>No of             postgrad degree-level EFTS</t>
  </si>
  <si>
    <t>No of               postgrad degree-level EFTS</t>
  </si>
  <si>
    <t>No of                  postgrad degree-level EFTS</t>
  </si>
  <si>
    <t>No of                            degree-level                   EFTS</t>
  </si>
  <si>
    <t>Te Whare Wānanga o Te Pihopatanga o Aotearoa</t>
  </si>
  <si>
    <t>Te Wānanga o Aotearoa</t>
  </si>
  <si>
    <t>Quality              score                   (N)</t>
  </si>
  <si>
    <t>Quality                  score                  (S)</t>
  </si>
  <si>
    <t>Performance-Based Research Fund</t>
  </si>
  <si>
    <t>Evaluating Research Excellence – the 2012 Assessment</t>
  </si>
  <si>
    <t>Interim Report</t>
  </si>
  <si>
    <t>Contents</t>
  </si>
  <si>
    <t>Notes</t>
  </si>
  <si>
    <t>1) Data are the same as contained in the report.</t>
  </si>
  <si>
    <t>3) The number of PBRF-eligible staff is FTE weighted unless otherwise noted.</t>
  </si>
  <si>
    <t xml:space="preserve">4) For a discussion on how the results are presented refer to Chapter 4 in </t>
  </si>
  <si>
    <t>the Interim Report.</t>
  </si>
  <si>
    <t>Supplement to Appendix C</t>
  </si>
  <si>
    <t>Spreadsheet format of information provided in Appendix C</t>
  </si>
  <si>
    <t>and others interested in reviewing the results of the 2003, 2006 and 2012 Quality Evaluations.</t>
  </si>
  <si>
    <t>Table C-1: Contextual comparators – all TEOs, 2012 Quality Evaluation</t>
  </si>
  <si>
    <t>Table C-2: Contextual comparators – all TEOs, 2006 Quality Evaluation</t>
  </si>
  <si>
    <t>Table C-3: Contextual comparators – all TEOs, 2003 Quality Evaluation</t>
  </si>
  <si>
    <t>2) These data are being released in Excel format to assist TEOs, researchers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</si>
</sst>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48">
    <font>
      <sz val="10"/>
      <name val="Arial"/>
      <family val="0"/>
    </font>
    <font>
      <sz val="12"/>
      <color indexed="8"/>
      <name val="Arial"/>
      <family val="2"/>
    </font>
    <font>
      <b/>
      <sz val="24"/>
      <name val="Arial"/>
      <family val="2"/>
    </font>
    <font>
      <sz val="14"/>
      <name val="Arial"/>
      <family val="2"/>
    </font>
    <font>
      <sz val="18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b/>
      <sz val="12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indexed="9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sz val="11"/>
      <color theme="1"/>
      <name val="Calibri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/>
      <right/>
      <top/>
      <bottom style="thin"/>
    </border>
    <border>
      <left/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43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/>
    </xf>
    <xf numFmtId="2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0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 applyAlignment="1">
      <alignment/>
    </xf>
    <xf numFmtId="2" fontId="4" fillId="33" borderId="10" xfId="0" applyNumberFormat="1" applyFont="1" applyFill="1" applyBorder="1" applyAlignment="1">
      <alignment horizontal="center" vertical="top" wrapText="1"/>
    </xf>
    <xf numFmtId="2" fontId="4" fillId="33" borderId="11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/>
    </xf>
    <xf numFmtId="0" fontId="4" fillId="0" borderId="12" xfId="0" applyFont="1" applyBorder="1" applyAlignment="1">
      <alignment vertical="center" wrapText="1"/>
    </xf>
    <xf numFmtId="2" fontId="4" fillId="0" borderId="12" xfId="0" applyNumberFormat="1" applyFont="1" applyBorder="1" applyAlignment="1">
      <alignment horizontal="center" vertical="center" wrapText="1"/>
    </xf>
    <xf numFmtId="2" fontId="4" fillId="0" borderId="12" xfId="0" applyNumberFormat="1" applyFont="1" applyBorder="1" applyAlignment="1">
      <alignment horizontal="center" vertical="center"/>
    </xf>
    <xf numFmtId="2" fontId="4" fillId="0" borderId="13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2" fontId="5" fillId="0" borderId="0" xfId="0" applyNumberFormat="1" applyFont="1" applyAlignment="1">
      <alignment horizontal="left"/>
    </xf>
    <xf numFmtId="2" fontId="0" fillId="0" borderId="0" xfId="0" applyNumberFormat="1" applyAlignment="1">
      <alignment/>
    </xf>
    <xf numFmtId="0" fontId="5" fillId="0" borderId="0" xfId="0" applyFont="1" applyFill="1" applyAlignment="1">
      <alignment horizontal="left"/>
    </xf>
    <xf numFmtId="2" fontId="5" fillId="0" borderId="0" xfId="0" applyNumberFormat="1" applyFont="1" applyFill="1" applyAlignment="1">
      <alignment horizontal="left"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2" fontId="6" fillId="33" borderId="14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64" fontId="4" fillId="0" borderId="12" xfId="42" applyFont="1" applyBorder="1" applyAlignment="1">
      <alignment vertical="center" wrapText="1"/>
    </xf>
    <xf numFmtId="0" fontId="0" fillId="34" borderId="0" xfId="0" applyFill="1" applyAlignment="1">
      <alignment/>
    </xf>
    <xf numFmtId="0" fontId="8" fillId="34" borderId="0" xfId="0" applyFont="1" applyFill="1" applyAlignment="1">
      <alignment/>
    </xf>
    <xf numFmtId="0" fontId="0" fillId="0" borderId="15" xfId="0" applyFont="1" applyBorder="1" applyAlignment="1">
      <alignment/>
    </xf>
    <xf numFmtId="0" fontId="0" fillId="0" borderId="15" xfId="0" applyBorder="1" applyAlignment="1">
      <alignment/>
    </xf>
    <xf numFmtId="0" fontId="2" fillId="35" borderId="0" xfId="0" applyFont="1" applyFill="1" applyAlignment="1">
      <alignment horizontal="left"/>
    </xf>
    <xf numFmtId="0" fontId="0" fillId="35" borderId="0" xfId="0" applyFill="1" applyAlignment="1">
      <alignment/>
    </xf>
    <xf numFmtId="2" fontId="0" fillId="35" borderId="0" xfId="0" applyNumberFormat="1" applyFill="1" applyAlignment="1">
      <alignment horizontal="center"/>
    </xf>
    <xf numFmtId="10" fontId="0" fillId="35" borderId="0" xfId="0" applyNumberFormat="1" applyFill="1" applyAlignment="1">
      <alignment horizontal="center"/>
    </xf>
    <xf numFmtId="1" fontId="0" fillId="35" borderId="0" xfId="0" applyNumberFormat="1" applyFill="1" applyAlignment="1">
      <alignment horizontal="center"/>
    </xf>
    <xf numFmtId="0" fontId="0" fillId="35" borderId="0" xfId="0" applyFill="1" applyAlignment="1">
      <alignment horizontal="center"/>
    </xf>
    <xf numFmtId="0" fontId="4" fillId="33" borderId="16" xfId="0" applyFont="1" applyFill="1" applyBorder="1" applyAlignment="1">
      <alignment horizontal="center" vertical="top" wrapText="1"/>
    </xf>
    <xf numFmtId="0" fontId="4" fillId="33" borderId="12" xfId="0" applyFont="1" applyFill="1" applyBorder="1" applyAlignment="1">
      <alignment horizontal="center" wrapText="1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2" fontId="6" fillId="33" borderId="12" xfId="0" applyNumberFormat="1" applyFont="1" applyFill="1" applyBorder="1" applyAlignment="1">
      <alignment horizontal="center" vertical="center" wrapText="1"/>
    </xf>
    <xf numFmtId="164" fontId="6" fillId="33" borderId="12" xfId="42" applyFont="1" applyFill="1" applyBorder="1" applyAlignment="1">
      <alignment vertical="center" wrapText="1"/>
    </xf>
    <xf numFmtId="2" fontId="4" fillId="33" borderId="12" xfId="0" applyNumberFormat="1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left" vertical="center" wrapText="1"/>
    </xf>
    <xf numFmtId="2" fontId="9" fillId="33" borderId="12" xfId="0" applyNumberFormat="1" applyFont="1" applyFill="1" applyBorder="1" applyAlignment="1">
      <alignment horizontal="center" vertical="center" wrapText="1"/>
    </xf>
    <xf numFmtId="2" fontId="9" fillId="36" borderId="12" xfId="0" applyNumberFormat="1" applyFont="1" applyFill="1" applyBorder="1" applyAlignment="1">
      <alignment horizontal="center" vertical="center" wrapText="1"/>
    </xf>
    <xf numFmtId="2" fontId="9" fillId="4" borderId="12" xfId="0" applyNumberFormat="1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right" vertical="center" wrapText="1"/>
    </xf>
    <xf numFmtId="2" fontId="6" fillId="33" borderId="12" xfId="0" applyNumberFormat="1" applyFont="1" applyFill="1" applyBorder="1" applyAlignment="1">
      <alignment horizontal="center" vertical="center"/>
    </xf>
    <xf numFmtId="0" fontId="0" fillId="35" borderId="0" xfId="0" applyFill="1" applyAlignment="1">
      <alignment/>
    </xf>
    <xf numFmtId="0" fontId="5" fillId="35" borderId="0" xfId="0" applyFont="1" applyFill="1" applyAlignment="1">
      <alignment horizontal="left"/>
    </xf>
    <xf numFmtId="0" fontId="0" fillId="35" borderId="0" xfId="0" applyFill="1" applyAlignment="1">
      <alignment horizontal="right"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/>
    </xf>
    <xf numFmtId="0" fontId="12" fillId="0" borderId="0" xfId="0" applyFont="1" applyAlignment="1">
      <alignment/>
    </xf>
    <xf numFmtId="0" fontId="6" fillId="33" borderId="12" xfId="0" applyFont="1" applyFill="1" applyBorder="1" applyAlignment="1">
      <alignment horizontal="right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2</xdr:row>
      <xdr:rowOff>0</xdr:rowOff>
    </xdr:from>
    <xdr:to>
      <xdr:col>11</xdr:col>
      <xdr:colOff>409575</xdr:colOff>
      <xdr:row>5</xdr:row>
      <xdr:rowOff>133350</xdr:rowOff>
    </xdr:to>
    <xdr:pic>
      <xdr:nvPicPr>
        <xdr:cNvPr id="1" name="Picture 2" descr="logohrcl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2875" y="323850"/>
          <a:ext cx="28479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M29"/>
  <sheetViews>
    <sheetView zoomScalePageLayoutView="0" workbookViewId="0" topLeftCell="A1">
      <selection activeCell="K29" sqref="K29"/>
    </sheetView>
  </sheetViews>
  <sheetFormatPr defaultColWidth="9.140625" defaultRowHeight="12.75"/>
  <cols>
    <col min="1" max="1" width="2.7109375" style="0" customWidth="1"/>
    <col min="13" max="13" width="9.57421875" style="0" customWidth="1"/>
  </cols>
  <sheetData>
    <row r="4" spans="2:10" ht="15.75">
      <c r="B4" s="26" t="s">
        <v>46</v>
      </c>
      <c r="C4" s="25"/>
      <c r="D4" s="25"/>
      <c r="E4" s="25"/>
      <c r="F4" s="25"/>
      <c r="G4" s="25"/>
      <c r="H4" s="25"/>
      <c r="I4" s="25"/>
      <c r="J4" s="25"/>
    </row>
    <row r="7" spans="2:10" ht="12.75">
      <c r="B7" s="27" t="s">
        <v>47</v>
      </c>
      <c r="C7" s="28"/>
      <c r="D7" s="28"/>
      <c r="E7" s="28"/>
      <c r="F7" s="28"/>
      <c r="G7" s="28"/>
      <c r="H7" s="28"/>
      <c r="I7" s="28"/>
      <c r="J7" s="28"/>
    </row>
    <row r="9" spans="2:4" ht="12.75">
      <c r="B9" s="23" t="s">
        <v>48</v>
      </c>
      <c r="D9" s="23" t="s">
        <v>49</v>
      </c>
    </row>
    <row r="10" spans="2:4" ht="12.75">
      <c r="B10" s="23" t="s">
        <v>51</v>
      </c>
      <c r="D10" s="23" t="s">
        <v>50</v>
      </c>
    </row>
    <row r="11" spans="2:4" ht="12.75">
      <c r="B11" s="23" t="s">
        <v>52</v>
      </c>
      <c r="D11" s="23" t="s">
        <v>53</v>
      </c>
    </row>
    <row r="17" ht="12.75">
      <c r="H17" s="23" t="s">
        <v>59</v>
      </c>
    </row>
    <row r="19" spans="8:13" ht="60">
      <c r="H19" s="43" t="s">
        <v>37</v>
      </c>
      <c r="J19" s="43" t="s">
        <v>60</v>
      </c>
      <c r="K19" s="43" t="s">
        <v>38</v>
      </c>
      <c r="M19" s="44" t="s">
        <v>62</v>
      </c>
    </row>
    <row r="23" spans="8:13" ht="60">
      <c r="H23" s="43" t="s">
        <v>39</v>
      </c>
      <c r="J23" s="43" t="s">
        <v>61</v>
      </c>
      <c r="K23" s="43" t="s">
        <v>38</v>
      </c>
      <c r="M23" s="45" t="s">
        <v>63</v>
      </c>
    </row>
    <row r="27" ht="12.75">
      <c r="C27" s="23" t="s">
        <v>67</v>
      </c>
    </row>
    <row r="28" ht="12.75">
      <c r="D28" s="23" t="s">
        <v>68</v>
      </c>
    </row>
    <row r="29" ht="12.75">
      <c r="C29" t="s">
        <v>69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&amp;LAppendix-C _ &amp;"Arial,Bold"Contextual comparators&amp;"Arial,Regular" _ 2003-2006-20012&amp;R&amp;P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9:B32"/>
  <sheetViews>
    <sheetView showGridLines="0" tabSelected="1" zoomScalePageLayoutView="0" workbookViewId="0" topLeftCell="A1">
      <selection activeCell="B28" sqref="B28"/>
    </sheetView>
  </sheetViews>
  <sheetFormatPr defaultColWidth="9.140625" defaultRowHeight="12.75"/>
  <cols>
    <col min="1" max="1" width="4.421875" style="0" customWidth="1"/>
    <col min="8" max="9" width="9.140625" style="0" customWidth="1"/>
  </cols>
  <sheetData>
    <row r="9" s="51" customFormat="1" ht="23.25">
      <c r="B9" s="51" t="s">
        <v>83</v>
      </c>
    </row>
    <row r="11" s="10" customFormat="1" ht="18">
      <c r="B11" s="10" t="s">
        <v>84</v>
      </c>
    </row>
    <row r="12" s="10" customFormat="1" ht="18">
      <c r="B12" s="10" t="s">
        <v>85</v>
      </c>
    </row>
    <row r="15" s="52" customFormat="1" ht="14.25">
      <c r="B15" s="52" t="s">
        <v>92</v>
      </c>
    </row>
    <row r="16" s="52" customFormat="1" ht="14.25">
      <c r="B16" s="52" t="s">
        <v>93</v>
      </c>
    </row>
    <row r="19" s="53" customFormat="1" ht="15">
      <c r="B19" s="53" t="s">
        <v>86</v>
      </c>
    </row>
    <row r="20" s="52" customFormat="1" ht="14.25">
      <c r="B20" s="52" t="s">
        <v>95</v>
      </c>
    </row>
    <row r="21" s="52" customFormat="1" ht="14.25">
      <c r="B21" s="52" t="s">
        <v>96</v>
      </c>
    </row>
    <row r="22" s="52" customFormat="1" ht="14.25">
      <c r="B22" s="52" t="s">
        <v>97</v>
      </c>
    </row>
    <row r="23" s="52" customFormat="1" ht="14.25"/>
    <row r="24" s="52" customFormat="1" ht="14.25"/>
    <row r="26" s="54" customFormat="1" ht="12">
      <c r="B26" s="55" t="s">
        <v>87</v>
      </c>
    </row>
    <row r="27" s="54" customFormat="1" ht="12">
      <c r="B27" s="54" t="s">
        <v>88</v>
      </c>
    </row>
    <row r="28" s="54" customFormat="1" ht="12">
      <c r="B28" s="54" t="s">
        <v>98</v>
      </c>
    </row>
    <row r="29" s="54" customFormat="1" ht="12">
      <c r="B29" s="54" t="s">
        <v>94</v>
      </c>
    </row>
    <row r="30" s="54" customFormat="1" ht="12">
      <c r="B30" s="54" t="s">
        <v>89</v>
      </c>
    </row>
    <row r="31" s="54" customFormat="1" ht="12">
      <c r="B31" s="54" t="s">
        <v>90</v>
      </c>
    </row>
    <row r="32" s="54" customFormat="1" ht="12">
      <c r="B32" s="54" t="s">
        <v>91</v>
      </c>
    </row>
  </sheetData>
  <sheetProtection/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9"/>
  <sheetViews>
    <sheetView view="pageBreakPreview" zoomScale="55" zoomScaleNormal="55" zoomScaleSheetLayoutView="55" zoomScalePageLayoutView="0" workbookViewId="0" topLeftCell="A1">
      <selection activeCell="D13" sqref="D13"/>
    </sheetView>
  </sheetViews>
  <sheetFormatPr defaultColWidth="9.140625" defaultRowHeight="12.75"/>
  <cols>
    <col min="1" max="1" width="6.8515625" style="6" customWidth="1"/>
    <col min="2" max="2" width="70.7109375" style="1" customWidth="1"/>
    <col min="3" max="3" width="17.7109375" style="2" customWidth="1"/>
    <col min="4" max="4" width="20.00390625" style="2" customWidth="1"/>
    <col min="5" max="5" width="17.7109375" style="3" customWidth="1"/>
    <col min="6" max="6" width="21.57421875" style="4" customWidth="1"/>
    <col min="7" max="7" width="17.7109375" style="4" customWidth="1"/>
    <col min="8" max="8" width="20.00390625" style="4" customWidth="1"/>
    <col min="9" max="9" width="17.7109375" style="4" customWidth="1"/>
    <col min="10" max="10" width="20.00390625" style="2" customWidth="1"/>
    <col min="11" max="11" width="44.421875" style="3" hidden="1" customWidth="1"/>
    <col min="12" max="12" width="13.28125" style="4" hidden="1" customWidth="1"/>
    <col min="13" max="13" width="19.140625" style="2" hidden="1" customWidth="1"/>
    <col min="14" max="14" width="14.57421875" style="3" hidden="1" customWidth="1"/>
    <col min="15" max="15" width="43.00390625" style="5" hidden="1" customWidth="1"/>
    <col min="16" max="16" width="13.28125" style="4" hidden="1" customWidth="1"/>
    <col min="17" max="17" width="13.28125" style="2" hidden="1" customWidth="1"/>
    <col min="18" max="19" width="13.28125" style="3" hidden="1" customWidth="1"/>
    <col min="20" max="20" width="13.28125" style="4" hidden="1" customWidth="1"/>
    <col min="21" max="21" width="13.28125" style="2" customWidth="1"/>
    <col min="22" max="22" width="10.00390625" style="0" bestFit="1" customWidth="1"/>
    <col min="23" max="25" width="12.421875" style="0" bestFit="1" customWidth="1"/>
    <col min="26" max="26" width="10.28125" style="0" bestFit="1" customWidth="1"/>
    <col min="27" max="27" width="12.421875" style="0" bestFit="1" customWidth="1"/>
    <col min="28" max="28" width="10.28125" style="0" bestFit="1" customWidth="1"/>
    <col min="29" max="29" width="12.421875" style="0" bestFit="1" customWidth="1"/>
    <col min="30" max="30" width="9.421875" style="0" customWidth="1"/>
  </cols>
  <sheetData>
    <row r="1" spans="1:10" ht="43.5" customHeight="1">
      <c r="A1" s="29" t="s">
        <v>49</v>
      </c>
      <c r="B1" s="30"/>
      <c r="C1" s="31"/>
      <c r="D1" s="31"/>
      <c r="E1" s="32"/>
      <c r="F1" s="33"/>
      <c r="G1" s="33"/>
      <c r="H1" s="33"/>
      <c r="I1" s="33"/>
      <c r="J1" s="31"/>
    </row>
    <row r="2" spans="1:21" ht="12" customHeight="1" thickBot="1">
      <c r="A2" s="34"/>
      <c r="B2" s="30"/>
      <c r="C2" s="31"/>
      <c r="D2" s="31"/>
      <c r="E2" s="31"/>
      <c r="F2" s="31"/>
      <c r="G2" s="31"/>
      <c r="H2" s="31"/>
      <c r="I2" s="31"/>
      <c r="J2" s="31"/>
      <c r="K2" s="2"/>
      <c r="L2"/>
      <c r="M2"/>
      <c r="N2"/>
      <c r="O2"/>
      <c r="P2"/>
      <c r="Q2"/>
      <c r="R2"/>
      <c r="S2"/>
      <c r="T2"/>
      <c r="U2"/>
    </row>
    <row r="3" spans="1:21" ht="105.75" customHeight="1">
      <c r="A3" s="36"/>
      <c r="B3" s="42" t="s">
        <v>57</v>
      </c>
      <c r="C3" s="41" t="s">
        <v>81</v>
      </c>
      <c r="D3" s="41" t="s">
        <v>58</v>
      </c>
      <c r="E3" s="41" t="s">
        <v>65</v>
      </c>
      <c r="F3" s="41" t="s">
        <v>78</v>
      </c>
      <c r="G3" s="41" t="s">
        <v>64</v>
      </c>
      <c r="H3" s="41" t="s">
        <v>73</v>
      </c>
      <c r="I3" s="41" t="s">
        <v>82</v>
      </c>
      <c r="J3" s="41" t="s">
        <v>71</v>
      </c>
      <c r="K3" s="35" t="s">
        <v>0</v>
      </c>
      <c r="L3" s="8" t="s">
        <v>2</v>
      </c>
      <c r="M3" s="9" t="s">
        <v>1</v>
      </c>
      <c r="N3"/>
      <c r="O3" s="10" t="str">
        <f>"Figure "&amp;MID(A1,7,255)</f>
        <v>Figure C-1: Contextual comparators - all TEOs, 2012 Quality Evaluation</v>
      </c>
      <c r="P3"/>
      <c r="Q3"/>
      <c r="R3" t="s">
        <v>3</v>
      </c>
      <c r="S3"/>
      <c r="T3"/>
      <c r="U3"/>
    </row>
    <row r="4" spans="1:21" ht="43.5" customHeight="1">
      <c r="A4" s="37">
        <v>1</v>
      </c>
      <c r="B4" s="11" t="s">
        <v>4</v>
      </c>
      <c r="C4" s="12">
        <v>5.508432833494404</v>
      </c>
      <c r="D4" s="12">
        <v>641.54</v>
      </c>
      <c r="E4" s="12">
        <v>1.0586547796288515</v>
      </c>
      <c r="F4" s="24">
        <v>16690.4267</v>
      </c>
      <c r="G4" s="12">
        <v>6.7030156704149935</v>
      </c>
      <c r="H4" s="12">
        <v>2636.0374</v>
      </c>
      <c r="I4" s="12">
        <v>22.65569104127399</v>
      </c>
      <c r="J4" s="13">
        <v>779.91</v>
      </c>
      <c r="K4" s="15" t="s">
        <v>4</v>
      </c>
      <c r="L4" s="16">
        <v>5.502750687671918</v>
      </c>
      <c r="M4" s="14">
        <v>639.8399999999999</v>
      </c>
      <c r="N4"/>
      <c r="O4" s="10" t="str">
        <f>IF(K4="Averages &amp; Totals","Average"&amp;" ("&amp;TEXT(M4,"0.00")&amp;")",K4&amp;" ("&amp;TEXT(M4,"0.00")&amp;")")</f>
        <v>Victoria University of Wellington (639.84)</v>
      </c>
      <c r="P4"/>
      <c r="Q4"/>
      <c r="R4" s="17">
        <v>5.502750687671918</v>
      </c>
      <c r="S4"/>
      <c r="T4"/>
      <c r="U4"/>
    </row>
    <row r="5" spans="1:21" ht="43.5" customHeight="1">
      <c r="A5" s="37">
        <v>2</v>
      </c>
      <c r="B5" s="11" t="s">
        <v>5</v>
      </c>
      <c r="C5" s="12">
        <v>5.115977061742998</v>
      </c>
      <c r="D5" s="12">
        <v>1555.4800000000005</v>
      </c>
      <c r="E5" s="12">
        <v>1.2536416305988047</v>
      </c>
      <c r="F5" s="24">
        <v>31738.7354</v>
      </c>
      <c r="G5" s="12">
        <v>4.745566481141643</v>
      </c>
      <c r="H5" s="12">
        <v>8384.4574</v>
      </c>
      <c r="I5" s="12">
        <v>19.660928173301187</v>
      </c>
      <c r="J5" s="13">
        <v>2023.76</v>
      </c>
      <c r="K5" s="15" t="s">
        <v>5</v>
      </c>
      <c r="L5" s="16">
        <v>5.118548615218453</v>
      </c>
      <c r="M5" s="14">
        <v>1555.4800000000005</v>
      </c>
      <c r="N5"/>
      <c r="O5" s="10" t="str">
        <f aca="true" t="shared" si="0" ref="O5:O24">IF(K5="Averages &amp; Totals","Average"&amp;" ("&amp;TEXT(M5,"0.00")&amp;")",K5&amp;" ("&amp;TEXT(M5,"0.00")&amp;")")</f>
        <v>University of Auckland (1555.48)</v>
      </c>
      <c r="P5"/>
      <c r="Q5"/>
      <c r="R5" s="17">
        <v>5.118548615218453</v>
      </c>
      <c r="S5"/>
      <c r="T5"/>
      <c r="U5"/>
    </row>
    <row r="6" spans="1:21" ht="43.5" customHeight="1">
      <c r="A6" s="37">
        <v>3</v>
      </c>
      <c r="B6" s="11" t="s">
        <v>6</v>
      </c>
      <c r="C6" s="12">
        <v>4.955659795932342</v>
      </c>
      <c r="D6" s="12">
        <v>1168.2399999999998</v>
      </c>
      <c r="E6" s="12">
        <v>1.5466509205025432</v>
      </c>
      <c r="F6" s="24">
        <v>18715.9233</v>
      </c>
      <c r="G6" s="12">
        <v>8.137394367361228</v>
      </c>
      <c r="H6" s="12">
        <v>3557.2812</v>
      </c>
      <c r="I6" s="12">
        <v>18.46663221756521</v>
      </c>
      <c r="J6" s="13">
        <v>1567.53</v>
      </c>
      <c r="K6" s="15" t="s">
        <v>6</v>
      </c>
      <c r="L6" s="16">
        <v>4.955659795932342</v>
      </c>
      <c r="M6" s="14">
        <v>1168.2399999999998</v>
      </c>
      <c r="N6"/>
      <c r="O6" s="10" t="str">
        <f t="shared" si="0"/>
        <v>University of Otago (1168.24)</v>
      </c>
      <c r="P6"/>
      <c r="Q6"/>
      <c r="R6" s="17">
        <v>4.955659795932342</v>
      </c>
      <c r="S6"/>
      <c r="T6"/>
      <c r="U6"/>
    </row>
    <row r="7" spans="1:30" s="20" customFormat="1" ht="43.5" customHeight="1">
      <c r="A7" s="38">
        <v>4</v>
      </c>
      <c r="B7" s="11" t="s">
        <v>7</v>
      </c>
      <c r="C7" s="12">
        <v>4.794412212750786</v>
      </c>
      <c r="D7" s="12">
        <v>617.0600000000001</v>
      </c>
      <c r="E7" s="12">
        <v>1.123747759324593</v>
      </c>
      <c r="F7" s="24">
        <v>13163.2743</v>
      </c>
      <c r="G7" s="12">
        <v>3.519895337355824</v>
      </c>
      <c r="H7" s="12">
        <v>4202.4545</v>
      </c>
      <c r="I7" s="12">
        <v>22.37174833635814</v>
      </c>
      <c r="J7" s="13">
        <v>661.1999999999999</v>
      </c>
      <c r="K7" s="18" t="s">
        <v>7</v>
      </c>
      <c r="L7" s="19">
        <v>4.794412212750786</v>
      </c>
      <c r="M7" s="14">
        <v>617.0600000000001</v>
      </c>
      <c r="O7" s="10" t="str">
        <f t="shared" si="0"/>
        <v>University of Canterbury (617.06)</v>
      </c>
      <c r="R7" s="21">
        <v>4.794412212750786</v>
      </c>
      <c r="V7"/>
      <c r="W7"/>
      <c r="X7"/>
      <c r="Y7"/>
      <c r="Z7"/>
      <c r="AA7"/>
      <c r="AB7"/>
      <c r="AC7"/>
      <c r="AD7"/>
    </row>
    <row r="8" spans="1:21" ht="43.5" customHeight="1">
      <c r="A8" s="37">
        <v>5</v>
      </c>
      <c r="B8" s="11" t="s">
        <v>8</v>
      </c>
      <c r="C8" s="12">
        <v>4.526473458457209</v>
      </c>
      <c r="D8" s="12">
        <v>440.63</v>
      </c>
      <c r="E8" s="12">
        <v>1.0267418981312866</v>
      </c>
      <c r="F8" s="24">
        <v>9712.7623</v>
      </c>
      <c r="G8" s="12">
        <v>5.4779289039808186</v>
      </c>
      <c r="H8" s="12">
        <v>1820.4873</v>
      </c>
      <c r="I8" s="12">
        <v>16.585451037786058</v>
      </c>
      <c r="J8" s="13">
        <v>601.28</v>
      </c>
      <c r="K8" s="15" t="s">
        <v>8</v>
      </c>
      <c r="L8" s="16">
        <v>4.525804327588947</v>
      </c>
      <c r="M8" s="14">
        <v>440.43000000000006</v>
      </c>
      <c r="N8"/>
      <c r="O8" s="10" t="str">
        <f t="shared" si="0"/>
        <v>University of Waikato (440.43)</v>
      </c>
      <c r="P8"/>
      <c r="Q8"/>
      <c r="R8" s="17">
        <v>4.525804327588947</v>
      </c>
      <c r="S8"/>
      <c r="T8"/>
      <c r="U8"/>
    </row>
    <row r="9" spans="1:21" ht="43.5" customHeight="1">
      <c r="A9" s="37">
        <v>6</v>
      </c>
      <c r="B9" s="11" t="s">
        <v>9</v>
      </c>
      <c r="C9" s="12">
        <v>4.312120354444711</v>
      </c>
      <c r="D9" s="12">
        <v>918.62</v>
      </c>
      <c r="E9" s="12">
        <v>1.120293490422848</v>
      </c>
      <c r="F9" s="24">
        <v>17679.2958</v>
      </c>
      <c r="G9" s="12">
        <v>3.5849896775429753</v>
      </c>
      <c r="H9" s="12">
        <v>5524.7021</v>
      </c>
      <c r="I9" s="12">
        <v>15.047865066099376</v>
      </c>
      <c r="J9" s="13">
        <v>1316.2</v>
      </c>
      <c r="K9" s="15" t="s">
        <v>9</v>
      </c>
      <c r="L9" s="16">
        <v>4.318305387007677</v>
      </c>
      <c r="M9" s="14">
        <v>919.62</v>
      </c>
      <c r="N9"/>
      <c r="O9" s="10" t="str">
        <f t="shared" si="0"/>
        <v>Massey University (919.62)</v>
      </c>
      <c r="P9"/>
      <c r="Q9"/>
      <c r="R9" s="17">
        <v>4.318305387007677</v>
      </c>
      <c r="S9"/>
      <c r="T9"/>
      <c r="U9"/>
    </row>
    <row r="10" spans="1:21" ht="43.5" customHeight="1">
      <c r="A10" s="37">
        <v>7</v>
      </c>
      <c r="B10" s="11" t="s">
        <v>10</v>
      </c>
      <c r="C10" s="12">
        <v>4.024124066628374</v>
      </c>
      <c r="D10" s="12">
        <v>174.1</v>
      </c>
      <c r="E10" s="12">
        <v>1.720023653148564</v>
      </c>
      <c r="F10" s="24">
        <v>2036.5999</v>
      </c>
      <c r="G10" s="12">
        <v>7.424306199327468</v>
      </c>
      <c r="H10" s="12">
        <v>471.8286</v>
      </c>
      <c r="I10" s="12">
        <v>13.961181300067755</v>
      </c>
      <c r="J10" s="13">
        <v>250.90999999999997</v>
      </c>
      <c r="K10" s="15" t="s">
        <v>10</v>
      </c>
      <c r="L10" s="16">
        <v>4.024124066628374</v>
      </c>
      <c r="M10" s="14">
        <v>174.1</v>
      </c>
      <c r="N10"/>
      <c r="O10" s="10" t="str">
        <f t="shared" si="0"/>
        <v>Lincoln University (174.10)</v>
      </c>
      <c r="P10"/>
      <c r="Q10"/>
      <c r="R10" s="17">
        <v>4.024124066628374</v>
      </c>
      <c r="S10"/>
      <c r="T10"/>
      <c r="U10"/>
    </row>
    <row r="11" spans="1:21" ht="43.5" customHeight="1">
      <c r="A11" s="37">
        <v>8</v>
      </c>
      <c r="B11" s="11" t="s">
        <v>44</v>
      </c>
      <c r="C11" s="12">
        <v>3.5872587142291654</v>
      </c>
      <c r="D11" s="12">
        <v>429.4700000000001</v>
      </c>
      <c r="E11" s="12">
        <v>0.4884170047334368</v>
      </c>
      <c r="F11" s="24">
        <v>15771.5639</v>
      </c>
      <c r="G11" s="12">
        <v>3.518788065273654</v>
      </c>
      <c r="H11" s="12">
        <v>2189.1344</v>
      </c>
      <c r="I11" s="12">
        <v>8.090641739313098</v>
      </c>
      <c r="J11" s="13">
        <v>952.1</v>
      </c>
      <c r="K11" s="15" t="s">
        <v>11</v>
      </c>
      <c r="L11" s="16">
        <v>3.58613460060102</v>
      </c>
      <c r="M11" s="14">
        <v>429.27000000000004</v>
      </c>
      <c r="N11"/>
      <c r="O11" s="10" t="str">
        <f t="shared" si="0"/>
        <v>AUT University (429.27)</v>
      </c>
      <c r="P11"/>
      <c r="Q11"/>
      <c r="R11" s="17">
        <v>3.58613460060102</v>
      </c>
      <c r="S11"/>
      <c r="T11"/>
      <c r="U11"/>
    </row>
    <row r="12" spans="1:21" ht="43.5" customHeight="1" thickBot="1">
      <c r="A12" s="37">
        <v>9</v>
      </c>
      <c r="B12" s="11" t="s">
        <v>12</v>
      </c>
      <c r="C12" s="12">
        <v>2.941012459702013</v>
      </c>
      <c r="D12" s="12">
        <v>114.76999999999998</v>
      </c>
      <c r="E12" s="12">
        <v>0.3449333990567338</v>
      </c>
      <c r="F12" s="24">
        <v>4892.8286</v>
      </c>
      <c r="G12" s="12">
        <v>3.4713830469721714</v>
      </c>
      <c r="H12" s="12">
        <v>486.1751</v>
      </c>
      <c r="I12" s="12">
        <v>2.6974714701275455</v>
      </c>
      <c r="J12" s="13">
        <v>625.66</v>
      </c>
      <c r="K12" s="15" t="s">
        <v>12</v>
      </c>
      <c r="L12" s="16">
        <v>2.941012459702013</v>
      </c>
      <c r="M12" s="14">
        <v>114.76999999999998</v>
      </c>
      <c r="N12"/>
      <c r="O12" s="10" t="str">
        <f t="shared" si="0"/>
        <v>Unitec New Zealand (114.77)</v>
      </c>
      <c r="P12"/>
      <c r="Q12"/>
      <c r="R12" s="17">
        <v>2.941012459702013</v>
      </c>
      <c r="S12"/>
      <c r="T12"/>
      <c r="U12"/>
    </row>
    <row r="13" spans="1:30" s="20" customFormat="1" ht="54.75" customHeight="1" thickBot="1">
      <c r="A13" s="38"/>
      <c r="B13" s="46" t="s">
        <v>56</v>
      </c>
      <c r="C13" s="39">
        <v>4.74825203674642</v>
      </c>
      <c r="D13" s="39">
        <v>6059.91</v>
      </c>
      <c r="E13" s="39">
        <v>1.1032848477584947</v>
      </c>
      <c r="F13" s="40">
        <v>130401.41019999998</v>
      </c>
      <c r="G13" s="39">
        <v>4.91483866903603</v>
      </c>
      <c r="H13" s="39">
        <v>29272.558</v>
      </c>
      <c r="I13" s="39">
        <v>16.388799972660635</v>
      </c>
      <c r="J13" s="39">
        <v>8778.55</v>
      </c>
      <c r="K13" s="15" t="s">
        <v>13</v>
      </c>
      <c r="L13" s="16">
        <v>4.74888303148638</v>
      </c>
      <c r="M13" s="22">
        <v>6058.810000000001</v>
      </c>
      <c r="O13" s="10" t="str">
        <f>IF(K13="Averages &amp; totals (large)","Average (large)"&amp;" ("&amp;TEXT(M13,"0.00")&amp;")",K13&amp;" ("&amp;TEXT(M13,"0.00")&amp;")")</f>
        <v>Average (large) (6058.81)</v>
      </c>
      <c r="R13" s="21">
        <v>2.75564681724846</v>
      </c>
      <c r="V13"/>
      <c r="W13"/>
      <c r="X13"/>
      <c r="Y13"/>
      <c r="Z13"/>
      <c r="AA13"/>
      <c r="AB13"/>
      <c r="AC13"/>
      <c r="AD13"/>
    </row>
    <row r="14" spans="1:30" s="20" customFormat="1" ht="43.5" customHeight="1" thickBot="1">
      <c r="A14" s="34"/>
      <c r="B14" s="30"/>
      <c r="C14" s="31"/>
      <c r="D14" s="31"/>
      <c r="E14" s="48"/>
      <c r="F14" s="48"/>
      <c r="G14" s="48"/>
      <c r="H14" s="48"/>
      <c r="I14" s="48"/>
      <c r="J14" s="48"/>
      <c r="K14" s="15"/>
      <c r="L14" s="16"/>
      <c r="M14" s="2"/>
      <c r="O14" s="10"/>
      <c r="R14" s="21">
        <v>2.834735779198923</v>
      </c>
      <c r="V14"/>
      <c r="W14"/>
      <c r="X14"/>
      <c r="Y14"/>
      <c r="Z14"/>
      <c r="AA14"/>
      <c r="AB14"/>
      <c r="AC14"/>
      <c r="AD14"/>
    </row>
    <row r="15" spans="1:21" ht="105.75" customHeight="1">
      <c r="A15" s="36"/>
      <c r="B15" s="42" t="s">
        <v>57</v>
      </c>
      <c r="C15" s="41" t="s">
        <v>81</v>
      </c>
      <c r="D15" s="41" t="s">
        <v>58</v>
      </c>
      <c r="E15" s="41" t="s">
        <v>65</v>
      </c>
      <c r="F15" s="41" t="s">
        <v>78</v>
      </c>
      <c r="G15" s="41" t="s">
        <v>64</v>
      </c>
      <c r="H15" s="41" t="s">
        <v>74</v>
      </c>
      <c r="I15" s="41" t="s">
        <v>82</v>
      </c>
      <c r="J15" s="41" t="s">
        <v>71</v>
      </c>
      <c r="K15" s="35" t="s">
        <v>0</v>
      </c>
      <c r="L15" s="8" t="s">
        <v>2</v>
      </c>
      <c r="M15" s="9" t="s">
        <v>1</v>
      </c>
      <c r="N15"/>
      <c r="O15" s="10" t="str">
        <f>"Figure "&amp;MID(A13,7,255)</f>
        <v>Figure </v>
      </c>
      <c r="P15"/>
      <c r="Q15"/>
      <c r="R15" t="s">
        <v>3</v>
      </c>
      <c r="S15"/>
      <c r="T15"/>
      <c r="U15"/>
    </row>
    <row r="16" spans="1:21" ht="43.5" customHeight="1">
      <c r="A16" s="37">
        <v>1</v>
      </c>
      <c r="B16" s="11" t="s">
        <v>66</v>
      </c>
      <c r="C16" s="12">
        <v>3.090909090909091</v>
      </c>
      <c r="D16" s="12">
        <v>11</v>
      </c>
      <c r="E16" s="12">
        <v>0.1439153439153439</v>
      </c>
      <c r="F16" s="24">
        <v>1181.25</v>
      </c>
      <c r="G16" s="12">
        <v>0</v>
      </c>
      <c r="H16" s="12">
        <v>92.72</v>
      </c>
      <c r="I16" s="12">
        <v>2.0061364172763745</v>
      </c>
      <c r="J16" s="13">
        <v>84.74000000000001</v>
      </c>
      <c r="K16" s="15" t="s">
        <v>16</v>
      </c>
      <c r="L16" s="16">
        <v>2.834735779198923</v>
      </c>
      <c r="M16" s="14">
        <v>29.71</v>
      </c>
      <c r="O16" s="10" t="str">
        <f t="shared" si="0"/>
        <v>Eastern Institute of Technology (29.71)</v>
      </c>
      <c r="P16"/>
      <c r="Q16"/>
      <c r="R16" s="17">
        <v>2</v>
      </c>
      <c r="S16"/>
      <c r="T16"/>
      <c r="U16"/>
    </row>
    <row r="17" spans="1:21" ht="43.5" customHeight="1">
      <c r="A17" s="37">
        <v>2</v>
      </c>
      <c r="B17" s="11" t="s">
        <v>16</v>
      </c>
      <c r="C17" s="12">
        <v>2.834735779198923</v>
      </c>
      <c r="D17" s="12">
        <v>29.71</v>
      </c>
      <c r="E17" s="12">
        <v>0.31513771615483793</v>
      </c>
      <c r="F17" s="24">
        <v>1336.2412</v>
      </c>
      <c r="G17" s="12">
        <v>0</v>
      </c>
      <c r="H17" s="12">
        <v>59.95</v>
      </c>
      <c r="I17" s="12">
        <v>1.235477056683488</v>
      </c>
      <c r="J17" s="13">
        <v>340.84</v>
      </c>
      <c r="K17" s="15" t="s">
        <v>17</v>
      </c>
      <c r="L17" s="16">
        <v>2.7908153337225143</v>
      </c>
      <c r="M17" s="14">
        <v>51.39</v>
      </c>
      <c r="O17" s="10" t="str">
        <f t="shared" si="0"/>
        <v>Otago Polytechnic (51.39)</v>
      </c>
      <c r="R17" s="2">
        <v>2.5684532924961716</v>
      </c>
      <c r="S17" s="2"/>
      <c r="T17" s="6"/>
      <c r="U17" s="7"/>
    </row>
    <row r="18" spans="1:21" ht="43.5" customHeight="1">
      <c r="A18" s="37">
        <v>3</v>
      </c>
      <c r="B18" s="11" t="s">
        <v>17</v>
      </c>
      <c r="C18" s="12">
        <v>2.7908153337225143</v>
      </c>
      <c r="D18" s="12">
        <v>51.39</v>
      </c>
      <c r="E18" s="12">
        <v>0.45067752147348616</v>
      </c>
      <c r="F18" s="24">
        <v>1591.1599</v>
      </c>
      <c r="G18" s="12">
        <v>0</v>
      </c>
      <c r="H18" s="12">
        <v>64.6173</v>
      </c>
      <c r="I18" s="12">
        <v>2.855948066430364</v>
      </c>
      <c r="J18" s="13">
        <v>251.09</v>
      </c>
      <c r="K18" s="15" t="s">
        <v>15</v>
      </c>
      <c r="L18" s="16">
        <v>2.75564681724846</v>
      </c>
      <c r="M18" s="14">
        <v>24.349999999999998</v>
      </c>
      <c r="O18" s="10" t="str">
        <f t="shared" si="0"/>
        <v>Manukau Institute of Technology (24.35)</v>
      </c>
      <c r="R18" s="2">
        <v>3.090909090909091</v>
      </c>
      <c r="S18" s="2"/>
      <c r="T18" s="6"/>
      <c r="U18" s="7"/>
    </row>
    <row r="19" spans="1:21" ht="43.5" customHeight="1">
      <c r="A19" s="38">
        <v>4</v>
      </c>
      <c r="B19" s="11" t="s">
        <v>15</v>
      </c>
      <c r="C19" s="12">
        <v>2.75564681724846</v>
      </c>
      <c r="D19" s="12">
        <v>24.349999999999998</v>
      </c>
      <c r="E19" s="12">
        <v>0.182079946718686</v>
      </c>
      <c r="F19" s="24">
        <v>1842.5972</v>
      </c>
      <c r="G19" s="12">
        <v>0</v>
      </c>
      <c r="H19" s="12">
        <v>1.375</v>
      </c>
      <c r="I19" s="12">
        <v>0.8185322533424417</v>
      </c>
      <c r="J19" s="13">
        <v>409.88</v>
      </c>
      <c r="K19" s="15" t="s">
        <v>19</v>
      </c>
      <c r="L19" s="16">
        <v>2.5684532924961716</v>
      </c>
      <c r="M19" s="14">
        <v>32.65</v>
      </c>
      <c r="O19" s="10" t="str">
        <f t="shared" si="0"/>
        <v>Christchurch Polytechnic Institute of Technology (32.65)</v>
      </c>
      <c r="R19" s="2">
        <v>2.36117381489842</v>
      </c>
      <c r="S19" s="2"/>
      <c r="T19" s="6"/>
      <c r="U19" s="7"/>
    </row>
    <row r="20" spans="1:21" ht="50.25" customHeight="1">
      <c r="A20" s="37">
        <v>5</v>
      </c>
      <c r="B20" s="11" t="s">
        <v>19</v>
      </c>
      <c r="C20" s="12">
        <v>2.5684532924961716</v>
      </c>
      <c r="D20" s="12">
        <v>32.65</v>
      </c>
      <c r="E20" s="12">
        <v>0.18149863592499074</v>
      </c>
      <c r="F20" s="24">
        <v>2310.2102</v>
      </c>
      <c r="G20" s="12">
        <v>0</v>
      </c>
      <c r="H20" s="12">
        <v>0</v>
      </c>
      <c r="I20" s="12">
        <v>1.0569700025207969</v>
      </c>
      <c r="J20" s="13">
        <v>396.7</v>
      </c>
      <c r="K20" s="15" t="s">
        <v>20</v>
      </c>
      <c r="L20" s="16">
        <v>2.372093023255814</v>
      </c>
      <c r="M20" s="14">
        <v>12.899999999999999</v>
      </c>
      <c r="O20" s="10" t="str">
        <f t="shared" si="0"/>
        <v>Whitireia Community Polytechnic (12.90)</v>
      </c>
      <c r="R20" s="2">
        <v>2.372093023255814</v>
      </c>
      <c r="S20" s="2"/>
      <c r="T20" s="6"/>
      <c r="U20" s="7"/>
    </row>
    <row r="21" spans="1:21" ht="43.5" customHeight="1">
      <c r="A21" s="37">
        <v>6</v>
      </c>
      <c r="B21" s="11" t="s">
        <v>20</v>
      </c>
      <c r="C21" s="12">
        <v>2.372093023255814</v>
      </c>
      <c r="D21" s="12">
        <v>12.899999999999999</v>
      </c>
      <c r="E21" s="12">
        <v>0.08461899825928212</v>
      </c>
      <c r="F21" s="24">
        <v>1808.1046</v>
      </c>
      <c r="G21" s="12">
        <v>0.7485755048481272</v>
      </c>
      <c r="H21" s="12">
        <v>204.3882</v>
      </c>
      <c r="I21" s="12">
        <v>0.5622312865174731</v>
      </c>
      <c r="J21" s="13">
        <v>272.13000000000005</v>
      </c>
      <c r="K21" s="15" t="s">
        <v>21</v>
      </c>
      <c r="L21" s="16">
        <v>2.36117381489842</v>
      </c>
      <c r="M21" s="14">
        <v>22.15</v>
      </c>
      <c r="O21" s="10" t="str">
        <f t="shared" si="0"/>
        <v>Waikato Institute of Technology (22.15)</v>
      </c>
      <c r="R21" s="2">
        <v>2</v>
      </c>
      <c r="S21" s="2"/>
      <c r="T21" s="6"/>
      <c r="U21" s="7"/>
    </row>
    <row r="22" spans="1:21" ht="43.5" customHeight="1" thickBot="1">
      <c r="A22" s="37">
        <v>7</v>
      </c>
      <c r="B22" s="11" t="s">
        <v>21</v>
      </c>
      <c r="C22" s="12">
        <v>2.36117381489842</v>
      </c>
      <c r="D22" s="12">
        <v>22.15</v>
      </c>
      <c r="E22" s="12">
        <v>0.09865739918421083</v>
      </c>
      <c r="F22" s="24">
        <v>2650.5868</v>
      </c>
      <c r="G22" s="12">
        <v>0</v>
      </c>
      <c r="H22" s="12">
        <v>78.9085</v>
      </c>
      <c r="I22" s="12">
        <v>0.7318779736915758</v>
      </c>
      <c r="J22" s="13">
        <v>357.29999999999995</v>
      </c>
      <c r="K22" s="15" t="s">
        <v>18</v>
      </c>
      <c r="L22" s="16">
        <v>2</v>
      </c>
      <c r="M22" s="14">
        <v>11.49</v>
      </c>
      <c r="O22" s="10" t="str">
        <f t="shared" si="0"/>
        <v>Whitecliffe College of Arts and Design (11.49)</v>
      </c>
      <c r="R22" s="2">
        <v>2.727272727272727</v>
      </c>
      <c r="S22" s="2"/>
      <c r="T22" s="6"/>
      <c r="U22" s="7"/>
    </row>
    <row r="23" spans="1:21" ht="43.5" customHeight="1" thickBot="1">
      <c r="A23" s="37">
        <v>8</v>
      </c>
      <c r="B23" s="11" t="s">
        <v>22</v>
      </c>
      <c r="C23" s="12">
        <v>2</v>
      </c>
      <c r="D23" s="12">
        <v>14.7</v>
      </c>
      <c r="E23" s="12">
        <v>0.0981312538230301</v>
      </c>
      <c r="F23" s="24">
        <v>1497.9937</v>
      </c>
      <c r="G23" s="12">
        <v>0</v>
      </c>
      <c r="H23" s="12">
        <v>0</v>
      </c>
      <c r="I23" s="12">
        <v>1.25533731853117</v>
      </c>
      <c r="J23" s="13">
        <v>117.1</v>
      </c>
      <c r="K23" s="15" t="s">
        <v>23</v>
      </c>
      <c r="L23" s="16">
        <v>2.6047351906437193</v>
      </c>
      <c r="M23" s="22">
        <v>210.34</v>
      </c>
      <c r="O23" s="10" t="str">
        <f>IF(K23="Averages &amp; Totals (med)","Average (medium)"&amp;" ("&amp;TEXT(M23,"0.00")&amp;")",K23&amp;" ("&amp;TEXT(M23,"0.00")&amp;")")</f>
        <v>Average (medium) (210.34)</v>
      </c>
      <c r="R23" s="2">
        <v>2.5056890012642223</v>
      </c>
      <c r="S23" s="2"/>
      <c r="T23" s="6"/>
      <c r="U23" s="7"/>
    </row>
    <row r="24" spans="1:21" ht="43.5" customHeight="1">
      <c r="A24" s="37">
        <v>9</v>
      </c>
      <c r="B24" s="11" t="s">
        <v>18</v>
      </c>
      <c r="C24" s="12">
        <v>2</v>
      </c>
      <c r="D24" s="12">
        <v>11.49</v>
      </c>
      <c r="E24" s="12">
        <v>0.648248656675325</v>
      </c>
      <c r="F24" s="24">
        <v>177.2468</v>
      </c>
      <c r="G24" s="12">
        <v>0</v>
      </c>
      <c r="H24" s="12">
        <v>51.4468</v>
      </c>
      <c r="I24" s="12">
        <v>3.901528013582343</v>
      </c>
      <c r="J24" s="13">
        <v>29.45</v>
      </c>
      <c r="K24" s="15" t="s">
        <v>22</v>
      </c>
      <c r="L24" s="16">
        <v>2</v>
      </c>
      <c r="M24" s="14">
        <v>14.7</v>
      </c>
      <c r="O24" s="10" t="str">
        <f t="shared" si="0"/>
        <v>Open Polytechnic of New Zealand (14.70)</v>
      </c>
      <c r="R24" s="2">
        <v>3.25</v>
      </c>
      <c r="S24" s="2"/>
      <c r="T24" s="6"/>
      <c r="U24" s="7"/>
    </row>
    <row r="25" spans="1:21" ht="54" customHeight="1">
      <c r="A25" s="38"/>
      <c r="B25" s="46" t="s">
        <v>70</v>
      </c>
      <c r="C25" s="39">
        <v>2.6047351906437197</v>
      </c>
      <c r="D25" s="39">
        <v>210.34</v>
      </c>
      <c r="E25" s="39">
        <v>0.19029702730396253</v>
      </c>
      <c r="F25" s="40">
        <v>14395.3904</v>
      </c>
      <c r="G25" s="39">
        <v>4.950074610710621</v>
      </c>
      <c r="H25" s="39">
        <v>553.4058000000001</v>
      </c>
      <c r="I25" s="39">
        <v>1.2125370148236347</v>
      </c>
      <c r="J25" s="39">
        <v>2259.23</v>
      </c>
      <c r="K25" s="15"/>
      <c r="L25" s="16"/>
      <c r="O25" s="10"/>
      <c r="R25" s="2">
        <v>2</v>
      </c>
      <c r="S25" s="2"/>
      <c r="T25" s="6"/>
      <c r="U25" s="7"/>
    </row>
    <row r="26" spans="1:30" s="20" customFormat="1" ht="43.5" customHeight="1" thickBot="1">
      <c r="A26" s="34"/>
      <c r="B26" s="30"/>
      <c r="C26" s="31"/>
      <c r="D26" s="31"/>
      <c r="E26" s="48"/>
      <c r="F26" s="48"/>
      <c r="G26" s="48"/>
      <c r="H26" s="48"/>
      <c r="I26" s="48"/>
      <c r="J26" s="48"/>
      <c r="K26" s="15"/>
      <c r="L26" s="16"/>
      <c r="M26" s="2"/>
      <c r="O26" s="10"/>
      <c r="R26" s="21">
        <v>2.834735779198923</v>
      </c>
      <c r="V26"/>
      <c r="W26"/>
      <c r="X26"/>
      <c r="Y26"/>
      <c r="Z26"/>
      <c r="AA26"/>
      <c r="AB26"/>
      <c r="AC26"/>
      <c r="AD26"/>
    </row>
    <row r="27" spans="1:21" ht="105.75" customHeight="1">
      <c r="A27" s="36"/>
      <c r="B27" s="42" t="s">
        <v>57</v>
      </c>
      <c r="C27" s="41" t="s">
        <v>81</v>
      </c>
      <c r="D27" s="41" t="s">
        <v>58</v>
      </c>
      <c r="E27" s="41" t="s">
        <v>65</v>
      </c>
      <c r="F27" s="41" t="s">
        <v>78</v>
      </c>
      <c r="G27" s="41" t="s">
        <v>64</v>
      </c>
      <c r="H27" s="41" t="s">
        <v>75</v>
      </c>
      <c r="I27" s="41" t="s">
        <v>82</v>
      </c>
      <c r="J27" s="41" t="s">
        <v>71</v>
      </c>
      <c r="K27" s="35" t="s">
        <v>0</v>
      </c>
      <c r="L27" s="8" t="s">
        <v>2</v>
      </c>
      <c r="M27" s="9" t="s">
        <v>1</v>
      </c>
      <c r="N27"/>
      <c r="O27" s="10" t="str">
        <f>"Figure "&amp;MID(A25,7,255)</f>
        <v>Figure </v>
      </c>
      <c r="P27"/>
      <c r="Q27"/>
      <c r="R27" t="s">
        <v>3</v>
      </c>
      <c r="S27"/>
      <c r="T27"/>
      <c r="U27"/>
    </row>
    <row r="28" spans="1:21" ht="43.5" customHeight="1">
      <c r="A28" s="37">
        <v>1</v>
      </c>
      <c r="B28" s="11" t="s">
        <v>45</v>
      </c>
      <c r="C28" s="12">
        <v>3.25</v>
      </c>
      <c r="D28" s="12">
        <v>6.4</v>
      </c>
      <c r="E28" s="12">
        <v>0.2799147444284181</v>
      </c>
      <c r="F28" s="24">
        <v>371.5417</v>
      </c>
      <c r="G28" s="12">
        <v>0.8140900195694716</v>
      </c>
      <c r="H28" s="12">
        <v>127.75</v>
      </c>
      <c r="I28" s="12">
        <v>2.7608176267586937</v>
      </c>
      <c r="J28" s="13">
        <v>37.67</v>
      </c>
      <c r="K28" s="15" t="s">
        <v>25</v>
      </c>
      <c r="L28" s="16">
        <v>2.5056890012642223</v>
      </c>
      <c r="M28" s="14">
        <v>7.91</v>
      </c>
      <c r="O28" s="10" t="str">
        <f aca="true" t="shared" si="1" ref="O28:O35">IF(K28="Averages &amp; Totals","Average"&amp;" ("&amp;TEXT(M28,"0.00")&amp;")",K28&amp;" ("&amp;TEXT(M28,"0.00")&amp;")")</f>
        <v>Wellington Institute of Technology (7.91)</v>
      </c>
      <c r="R28" s="2">
        <v>2</v>
      </c>
      <c r="S28" s="2"/>
      <c r="T28" s="6"/>
      <c r="U28" s="7"/>
    </row>
    <row r="29" spans="1:21" ht="43.5" customHeight="1">
      <c r="A29" s="37">
        <v>2</v>
      </c>
      <c r="B29" s="11" t="s">
        <v>24</v>
      </c>
      <c r="C29" s="12">
        <v>2.727272727272727</v>
      </c>
      <c r="D29" s="12">
        <v>5.5</v>
      </c>
      <c r="E29" s="12">
        <v>1.0788169262060454</v>
      </c>
      <c r="F29" s="24">
        <v>69.5206</v>
      </c>
      <c r="G29" s="12">
        <v>0</v>
      </c>
      <c r="H29" s="12">
        <v>0</v>
      </c>
      <c r="I29" s="12">
        <v>8.720930232558139</v>
      </c>
      <c r="J29" s="13">
        <v>8.6</v>
      </c>
      <c r="K29" s="15" t="s">
        <v>26</v>
      </c>
      <c r="L29" s="16">
        <v>2.4409448818897634</v>
      </c>
      <c r="M29" s="14">
        <v>6.35</v>
      </c>
      <c r="O29" s="10" t="str">
        <f t="shared" si="1"/>
        <v>Northland Polytechnic (6.35)</v>
      </c>
      <c r="R29" s="2">
        <v>2.4409448818897634</v>
      </c>
      <c r="S29" s="2"/>
      <c r="T29" s="6"/>
      <c r="U29" s="7"/>
    </row>
    <row r="30" spans="1:21" ht="43.5" customHeight="1">
      <c r="A30" s="37">
        <v>3</v>
      </c>
      <c r="B30" s="11" t="s">
        <v>25</v>
      </c>
      <c r="C30" s="12">
        <v>2.5056890012642223</v>
      </c>
      <c r="D30" s="12">
        <v>7.91</v>
      </c>
      <c r="E30" s="12">
        <v>0.12056552164297106</v>
      </c>
      <c r="F30" s="24">
        <v>821.9597</v>
      </c>
      <c r="G30" s="12">
        <v>0</v>
      </c>
      <c r="H30" s="12">
        <v>0</v>
      </c>
      <c r="I30" s="12">
        <v>0.42299812190541236</v>
      </c>
      <c r="J30" s="13">
        <v>234.27999999999997</v>
      </c>
      <c r="K30" s="18" t="s">
        <v>27</v>
      </c>
      <c r="L30" s="19">
        <v>2</v>
      </c>
      <c r="M30" s="14">
        <v>2</v>
      </c>
      <c r="O30" s="10" t="str">
        <f t="shared" si="1"/>
        <v>New Zealand College of Chiropractic (2.00)</v>
      </c>
      <c r="R30" s="2">
        <v>2</v>
      </c>
      <c r="S30" s="2"/>
      <c r="T30" s="6"/>
      <c r="U30" s="7"/>
    </row>
    <row r="31" spans="1:21" ht="43.5" customHeight="1">
      <c r="A31" s="37">
        <v>4</v>
      </c>
      <c r="B31" s="11" t="s">
        <v>26</v>
      </c>
      <c r="C31" s="12">
        <v>2.4409448818897634</v>
      </c>
      <c r="D31" s="12">
        <v>6.35</v>
      </c>
      <c r="E31" s="12">
        <v>0.16823632971281513</v>
      </c>
      <c r="F31" s="24">
        <v>460.6615</v>
      </c>
      <c r="G31" s="12">
        <v>0</v>
      </c>
      <c r="H31" s="12">
        <v>0</v>
      </c>
      <c r="I31" s="12">
        <v>0.40493233711270177</v>
      </c>
      <c r="J31" s="13">
        <v>191.39</v>
      </c>
      <c r="K31" s="15" t="s">
        <v>28</v>
      </c>
      <c r="L31" s="16">
        <v>2</v>
      </c>
      <c r="M31" s="14">
        <v>5</v>
      </c>
      <c r="O31" s="10" t="str">
        <f t="shared" si="1"/>
        <v>AIS St Helens (5.00)</v>
      </c>
      <c r="R31" s="6"/>
      <c r="S31" s="2"/>
      <c r="T31" s="6"/>
      <c r="U31" s="7"/>
    </row>
    <row r="32" spans="1:21" ht="43.5" customHeight="1" thickBot="1">
      <c r="A32" s="37">
        <v>5</v>
      </c>
      <c r="B32" s="11" t="s">
        <v>28</v>
      </c>
      <c r="C32" s="12">
        <v>2</v>
      </c>
      <c r="D32" s="12">
        <v>5</v>
      </c>
      <c r="E32" s="12">
        <v>0.0827507131456459</v>
      </c>
      <c r="F32" s="24">
        <v>604.2244</v>
      </c>
      <c r="G32" s="12">
        <v>0.28147051455624766</v>
      </c>
      <c r="H32" s="12">
        <v>177.6385</v>
      </c>
      <c r="I32" s="12">
        <v>1.2254901960784315</v>
      </c>
      <c r="J32" s="13">
        <v>40.8</v>
      </c>
      <c r="K32" s="15" t="s">
        <v>30</v>
      </c>
      <c r="L32" s="16">
        <v>2</v>
      </c>
      <c r="M32" s="14">
        <v>3</v>
      </c>
      <c r="O32" s="10" t="str">
        <f>IF(K32="Averages &amp; Totals","Average"&amp;" ("&amp;TEXT(M32,"0.00")&amp;")",K32&amp;" ("&amp;TEXT(M32,"0.00")&amp;")")</f>
        <v>Bethlehem Institute of Education (3.00)</v>
      </c>
      <c r="R32" s="6"/>
      <c r="S32" s="2"/>
      <c r="T32" s="6"/>
      <c r="U32" s="7"/>
    </row>
    <row r="33" spans="1:21" ht="43.5" customHeight="1" thickBot="1">
      <c r="A33" s="37">
        <v>6</v>
      </c>
      <c r="B33" s="11" t="s">
        <v>30</v>
      </c>
      <c r="C33" s="12">
        <v>2</v>
      </c>
      <c r="D33" s="12">
        <v>3</v>
      </c>
      <c r="E33" s="12">
        <v>0.11149026058246972</v>
      </c>
      <c r="F33" s="24">
        <v>269.0818</v>
      </c>
      <c r="G33" s="12">
        <v>0</v>
      </c>
      <c r="H33" s="12">
        <v>0</v>
      </c>
      <c r="I33" s="12">
        <v>1.3556258472661546</v>
      </c>
      <c r="J33" s="13">
        <v>22.13</v>
      </c>
      <c r="K33" s="15" t="s">
        <v>32</v>
      </c>
      <c r="L33" s="16">
        <v>2.456754130223518</v>
      </c>
      <c r="M33" s="22">
        <v>41.160000000000004</v>
      </c>
      <c r="O33" s="10" t="str">
        <f>IF(K33="Averages &amp; Totals (small)","Average (small)"&amp;" ("&amp;TEXT(M33,"0.00")&amp;")",K33&amp;" ("&amp;TEXT(M33,"0.00")&amp;")")</f>
        <v>Average (small) (41.16)</v>
      </c>
      <c r="R33" s="6"/>
      <c r="S33" s="2"/>
      <c r="T33" s="6"/>
      <c r="U33" s="7"/>
    </row>
    <row r="34" spans="1:21" ht="43.5" customHeight="1">
      <c r="A34" s="37">
        <v>7</v>
      </c>
      <c r="B34" s="11" t="s">
        <v>29</v>
      </c>
      <c r="C34" s="12">
        <v>2</v>
      </c>
      <c r="D34" s="12">
        <v>2</v>
      </c>
      <c r="E34" s="12">
        <v>0.5673758865248227</v>
      </c>
      <c r="F34" s="24">
        <v>35.25</v>
      </c>
      <c r="G34" s="12">
        <v>0</v>
      </c>
      <c r="H34" s="12">
        <v>0</v>
      </c>
      <c r="I34" s="12">
        <v>2.3529411764705883</v>
      </c>
      <c r="J34" s="13">
        <v>8.5</v>
      </c>
      <c r="K34" s="15" t="s">
        <v>31</v>
      </c>
      <c r="L34" s="16">
        <v>2</v>
      </c>
      <c r="M34" s="14">
        <v>3</v>
      </c>
      <c r="O34" s="10" t="str">
        <f>IF(K34="Averages &amp; Totals","Average"&amp;" ("&amp;TEXT(M34,"0.00")&amp;")",K34&amp;" ("&amp;TEXT(M34,"0.00")&amp;")")</f>
        <v>New Zealand Tertiary College (3.00)</v>
      </c>
      <c r="R34" s="6"/>
      <c r="S34" s="2"/>
      <c r="T34" s="6"/>
      <c r="U34" s="7"/>
    </row>
    <row r="35" spans="1:21" ht="43.5" customHeight="1">
      <c r="A35" s="37">
        <v>8</v>
      </c>
      <c r="B35" s="11" t="s">
        <v>27</v>
      </c>
      <c r="C35" s="12">
        <v>2</v>
      </c>
      <c r="D35" s="12">
        <v>2</v>
      </c>
      <c r="E35" s="12">
        <v>0.0820974924141917</v>
      </c>
      <c r="F35" s="24">
        <v>243.6128</v>
      </c>
      <c r="G35" s="12">
        <v>0</v>
      </c>
      <c r="H35" s="12">
        <v>0</v>
      </c>
      <c r="I35" s="12">
        <v>1.098901098901099</v>
      </c>
      <c r="J35" s="13">
        <v>18.2</v>
      </c>
      <c r="K35" s="15" t="s">
        <v>29</v>
      </c>
      <c r="L35" s="16">
        <v>2</v>
      </c>
      <c r="M35" s="14">
        <v>2</v>
      </c>
      <c r="O35" s="10" t="str">
        <f t="shared" si="1"/>
        <v>Good Shepherd College - Te Hepara Pai (2.00)</v>
      </c>
      <c r="R35" s="6"/>
      <c r="S35" s="2"/>
      <c r="T35" s="6"/>
      <c r="U35" s="7"/>
    </row>
    <row r="36" spans="1:21" ht="43.5" customHeight="1">
      <c r="A36" s="37">
        <v>9</v>
      </c>
      <c r="B36" s="11" t="s">
        <v>31</v>
      </c>
      <c r="C36" s="12">
        <v>2</v>
      </c>
      <c r="D36" s="12">
        <v>3</v>
      </c>
      <c r="E36" s="12">
        <v>0.03312905223523924</v>
      </c>
      <c r="F36" s="24">
        <v>905.5496</v>
      </c>
      <c r="G36" s="12">
        <v>0</v>
      </c>
      <c r="H36" s="12">
        <v>4.3475</v>
      </c>
      <c r="I36" s="12">
        <v>1.0073875083948958</v>
      </c>
      <c r="J36" s="13">
        <v>29.78</v>
      </c>
      <c r="R36" s="6"/>
      <c r="S36" s="2"/>
      <c r="T36" s="6"/>
      <c r="U36" s="7"/>
    </row>
    <row r="37" spans="1:21" ht="54.75" customHeight="1">
      <c r="A37" s="38"/>
      <c r="B37" s="46" t="s">
        <v>55</v>
      </c>
      <c r="C37" s="39">
        <v>2.456754130223518</v>
      </c>
      <c r="D37" s="39">
        <v>41.160000000000004</v>
      </c>
      <c r="E37" s="39">
        <v>0.1337070183570269</v>
      </c>
      <c r="F37" s="40">
        <v>3781.4021000000002</v>
      </c>
      <c r="G37" s="39">
        <v>1.632357878967895</v>
      </c>
      <c r="H37" s="39">
        <v>309.73600000000005</v>
      </c>
      <c r="I37" s="39">
        <v>0.8549928130548746</v>
      </c>
      <c r="J37" s="39">
        <v>591.3499999999999</v>
      </c>
      <c r="R37" s="6"/>
      <c r="S37" s="2"/>
      <c r="T37" s="6"/>
      <c r="U37" s="7"/>
    </row>
    <row r="38" spans="1:30" s="20" customFormat="1" ht="43.5" customHeight="1">
      <c r="A38" s="34"/>
      <c r="B38" s="30"/>
      <c r="C38" s="31"/>
      <c r="D38" s="31"/>
      <c r="E38" s="48"/>
      <c r="F38" s="48"/>
      <c r="G38" s="48"/>
      <c r="H38" s="48"/>
      <c r="I38" s="48"/>
      <c r="J38" s="48"/>
      <c r="K38" s="15"/>
      <c r="L38" s="16"/>
      <c r="M38" s="2"/>
      <c r="O38" s="10"/>
      <c r="R38" s="21">
        <v>2.834735779198923</v>
      </c>
      <c r="V38"/>
      <c r="W38"/>
      <c r="X38"/>
      <c r="Y38"/>
      <c r="Z38"/>
      <c r="AA38"/>
      <c r="AB38"/>
      <c r="AC38"/>
      <c r="AD38"/>
    </row>
    <row r="39" spans="1:21" ht="54.75" customHeight="1">
      <c r="A39" s="56" t="s">
        <v>54</v>
      </c>
      <c r="B39" s="56"/>
      <c r="C39" s="39">
        <v>4.661871119131858</v>
      </c>
      <c r="D39" s="47">
        <v>6311.41</v>
      </c>
      <c r="E39" s="39">
        <v>0.9901512962641321</v>
      </c>
      <c r="F39" s="39">
        <v>148578.2027</v>
      </c>
      <c r="G39" s="39">
        <v>4.881748257924973</v>
      </c>
      <c r="H39" s="39">
        <v>30135.699800000002</v>
      </c>
      <c r="I39" s="39">
        <v>12.65055081506527</v>
      </c>
      <c r="J39" s="39">
        <v>11629.13</v>
      </c>
      <c r="R39" s="6"/>
      <c r="S39" s="2"/>
      <c r="T39" s="6"/>
      <c r="U39" s="7"/>
    </row>
  </sheetData>
  <sheetProtection/>
  <mergeCells count="1">
    <mergeCell ref="A39:B3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8" scale="56" r:id="rId1"/>
  <headerFooter alignWithMargins="0">
    <oddHeader>&amp;LAppendix-C _ &amp;"Arial,Bold"Table C-1 2012&amp;"Arial,Regular" (Contextual comparators)&amp;R&amp;P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5"/>
  <sheetViews>
    <sheetView view="pageBreakPreview" zoomScale="55" zoomScaleNormal="55" zoomScaleSheetLayoutView="55" zoomScalePageLayoutView="0" workbookViewId="0" topLeftCell="A1">
      <selection activeCell="A1" sqref="A1"/>
    </sheetView>
  </sheetViews>
  <sheetFormatPr defaultColWidth="9.140625" defaultRowHeight="12.75"/>
  <cols>
    <col min="1" max="1" width="6.8515625" style="6" customWidth="1"/>
    <col min="2" max="2" width="74.8515625" style="1" customWidth="1"/>
    <col min="3" max="3" width="17.7109375" style="2" customWidth="1"/>
    <col min="4" max="4" width="20.00390625" style="2" customWidth="1"/>
    <col min="5" max="5" width="17.7109375" style="3" customWidth="1"/>
    <col min="6" max="6" width="20.00390625" style="4" customWidth="1"/>
    <col min="7" max="7" width="17.7109375" style="4" customWidth="1"/>
    <col min="8" max="8" width="20.00390625" style="4" customWidth="1"/>
    <col min="9" max="9" width="17.7109375" style="4" customWidth="1"/>
    <col min="10" max="10" width="20.00390625" style="2" customWidth="1"/>
    <col min="11" max="11" width="44.421875" style="3" hidden="1" customWidth="1"/>
    <col min="12" max="12" width="13.28125" style="4" hidden="1" customWidth="1"/>
    <col min="13" max="13" width="19.140625" style="2" hidden="1" customWidth="1"/>
    <col min="14" max="14" width="14.57421875" style="3" hidden="1" customWidth="1"/>
    <col min="15" max="15" width="43.00390625" style="5" hidden="1" customWidth="1"/>
    <col min="16" max="16" width="13.28125" style="4" hidden="1" customWidth="1"/>
    <col min="17" max="17" width="13.28125" style="2" hidden="1" customWidth="1"/>
    <col min="18" max="19" width="13.28125" style="3" hidden="1" customWidth="1"/>
    <col min="20" max="20" width="13.28125" style="4" hidden="1" customWidth="1"/>
    <col min="21" max="21" width="13.28125" style="2" customWidth="1"/>
    <col min="23" max="23" width="15.7109375" style="0" bestFit="1" customWidth="1"/>
    <col min="25" max="25" width="13.57421875" style="0" customWidth="1"/>
    <col min="30" max="30" width="12.57421875" style="0" customWidth="1"/>
  </cols>
  <sheetData>
    <row r="1" spans="1:10" ht="43.5" customHeight="1">
      <c r="A1" s="29" t="s">
        <v>50</v>
      </c>
      <c r="B1" s="30"/>
      <c r="C1" s="31"/>
      <c r="D1" s="31"/>
      <c r="E1" s="32"/>
      <c r="F1" s="33"/>
      <c r="G1" s="33"/>
      <c r="H1" s="33"/>
      <c r="I1" s="33"/>
      <c r="J1" s="31"/>
    </row>
    <row r="2" spans="1:21" ht="12" customHeight="1" thickBot="1">
      <c r="A2" s="34"/>
      <c r="B2" s="30"/>
      <c r="C2" s="31"/>
      <c r="D2" s="31"/>
      <c r="E2" s="31"/>
      <c r="F2" s="31"/>
      <c r="G2" s="31"/>
      <c r="H2" s="31"/>
      <c r="I2" s="31"/>
      <c r="J2" s="31"/>
      <c r="K2" s="2"/>
      <c r="L2"/>
      <c r="M2"/>
      <c r="N2"/>
      <c r="O2"/>
      <c r="P2"/>
      <c r="Q2"/>
      <c r="R2"/>
      <c r="S2"/>
      <c r="T2"/>
      <c r="U2"/>
    </row>
    <row r="3" spans="1:21" ht="105.75" customHeight="1">
      <c r="A3" s="36"/>
      <c r="B3" s="42" t="s">
        <v>57</v>
      </c>
      <c r="C3" s="41" t="s">
        <v>81</v>
      </c>
      <c r="D3" s="41" t="s">
        <v>58</v>
      </c>
      <c r="E3" s="41" t="s">
        <v>65</v>
      </c>
      <c r="F3" s="41" t="s">
        <v>78</v>
      </c>
      <c r="G3" s="41" t="s">
        <v>64</v>
      </c>
      <c r="H3" s="41" t="s">
        <v>77</v>
      </c>
      <c r="I3" s="41" t="s">
        <v>82</v>
      </c>
      <c r="J3" s="41" t="s">
        <v>71</v>
      </c>
      <c r="K3" s="35" t="s">
        <v>0</v>
      </c>
      <c r="L3" s="8" t="s">
        <v>2</v>
      </c>
      <c r="M3" s="9" t="s">
        <v>1</v>
      </c>
      <c r="N3"/>
      <c r="O3" s="10" t="str">
        <f>"Figure "&amp;MID(B1,7,255)</f>
        <v>Figure </v>
      </c>
      <c r="P3"/>
      <c r="Q3"/>
      <c r="R3" t="s">
        <v>3</v>
      </c>
      <c r="S3"/>
      <c r="T3"/>
      <c r="U3"/>
    </row>
    <row r="4" spans="1:21" ht="43.5" customHeight="1">
      <c r="A4" s="37">
        <v>1</v>
      </c>
      <c r="B4" s="11" t="s">
        <v>5</v>
      </c>
      <c r="C4" s="12">
        <v>5.006751421988044</v>
      </c>
      <c r="D4" s="12">
        <v>1241.2199999999998</v>
      </c>
      <c r="E4" s="12">
        <v>1.0354097236344015</v>
      </c>
      <c r="F4" s="12">
        <v>30009.7626</v>
      </c>
      <c r="G4" s="12">
        <v>4.3573534679961465</v>
      </c>
      <c r="H4" s="12">
        <v>7131.0258</v>
      </c>
      <c r="I4" s="12">
        <v>16.708286282733773</v>
      </c>
      <c r="J4" s="13">
        <v>1859.7</v>
      </c>
      <c r="K4" s="15" t="s">
        <v>4</v>
      </c>
      <c r="L4" s="16">
        <v>5.502750687671918</v>
      </c>
      <c r="M4" s="14">
        <v>639.8399999999999</v>
      </c>
      <c r="N4"/>
      <c r="O4" s="10" t="str">
        <f aca="true" t="shared" si="0" ref="O4:O12">IF(K4="Averages &amp; Totals","Average"&amp;" ("&amp;TEXT(M4,"0.00")&amp;")",K4&amp;" ("&amp;TEXT(M4,"0.00")&amp;")")</f>
        <v>Victoria University of Wellington (639.84)</v>
      </c>
      <c r="P4"/>
      <c r="Q4"/>
      <c r="R4" s="17">
        <v>5.502750687671918</v>
      </c>
      <c r="S4"/>
      <c r="T4"/>
      <c r="U4"/>
    </row>
    <row r="5" spans="1:21" ht="43.5" customHeight="1">
      <c r="A5" s="37">
        <v>2</v>
      </c>
      <c r="B5" s="11" t="s">
        <v>6</v>
      </c>
      <c r="C5" s="12">
        <v>4.88911335124543</v>
      </c>
      <c r="D5" s="13">
        <v>990.0199999999999</v>
      </c>
      <c r="E5" s="12">
        <v>1.4261465252295482</v>
      </c>
      <c r="F5" s="12">
        <v>16969.9253</v>
      </c>
      <c r="G5" s="12">
        <v>7.978701308908429</v>
      </c>
      <c r="H5" s="12">
        <v>3033.2756</v>
      </c>
      <c r="I5" s="12">
        <v>17.263920790949165</v>
      </c>
      <c r="J5" s="13">
        <v>1401.8600000000001</v>
      </c>
      <c r="K5" s="15" t="s">
        <v>5</v>
      </c>
      <c r="L5" s="16">
        <v>5.118548615218453</v>
      </c>
      <c r="M5" s="14">
        <v>1555.4800000000005</v>
      </c>
      <c r="N5"/>
      <c r="O5" s="10" t="str">
        <f t="shared" si="0"/>
        <v>University of Auckland (1555.48)</v>
      </c>
      <c r="P5"/>
      <c r="Q5"/>
      <c r="R5" s="17">
        <v>5.118548615218453</v>
      </c>
      <c r="S5"/>
      <c r="T5"/>
      <c r="U5"/>
    </row>
    <row r="6" spans="1:21" ht="43.5" customHeight="1">
      <c r="A6" s="37">
        <v>3</v>
      </c>
      <c r="B6" s="11" t="s">
        <v>7</v>
      </c>
      <c r="C6" s="12">
        <v>4.632831259550317</v>
      </c>
      <c r="D6" s="13">
        <v>549.72</v>
      </c>
      <c r="E6" s="12">
        <v>1.0453715108720674</v>
      </c>
      <c r="F6" s="12">
        <v>12181.124</v>
      </c>
      <c r="G6" s="12">
        <v>3.391622353459584</v>
      </c>
      <c r="H6" s="12">
        <v>3754.4864</v>
      </c>
      <c r="I6" s="12">
        <v>18.398786302557436</v>
      </c>
      <c r="J6" s="13">
        <v>692.1</v>
      </c>
      <c r="K6" s="15" t="s">
        <v>6</v>
      </c>
      <c r="L6" s="16">
        <v>4.955659795932342</v>
      </c>
      <c r="M6" s="14">
        <v>1168.2399999999998</v>
      </c>
      <c r="N6"/>
      <c r="O6" s="10" t="str">
        <f t="shared" si="0"/>
        <v>University of Otago (1168.24)</v>
      </c>
      <c r="P6"/>
      <c r="Q6"/>
      <c r="R6" s="17">
        <v>4.955659795932342</v>
      </c>
      <c r="S6"/>
      <c r="T6"/>
      <c r="U6"/>
    </row>
    <row r="7" spans="1:30" s="20" customFormat="1" ht="43.5" customHeight="1">
      <c r="A7" s="38">
        <v>4</v>
      </c>
      <c r="B7" s="11" t="s">
        <v>4</v>
      </c>
      <c r="C7" s="12">
        <v>4.53186974754816</v>
      </c>
      <c r="D7" s="12">
        <v>598.53</v>
      </c>
      <c r="E7" s="12">
        <v>0.8697675766554542</v>
      </c>
      <c r="F7" s="12">
        <v>15593.0163</v>
      </c>
      <c r="G7" s="12">
        <v>5.883184286128988</v>
      </c>
      <c r="H7" s="12">
        <v>2305.2652</v>
      </c>
      <c r="I7" s="12">
        <v>13.724940545463744</v>
      </c>
      <c r="J7" s="13">
        <v>988.15</v>
      </c>
      <c r="K7" s="18" t="s">
        <v>7</v>
      </c>
      <c r="L7" s="19">
        <v>4.794412212750786</v>
      </c>
      <c r="M7" s="14">
        <v>617.0600000000001</v>
      </c>
      <c r="O7" s="10" t="str">
        <f t="shared" si="0"/>
        <v>University of Canterbury (617.06)</v>
      </c>
      <c r="R7" s="21">
        <v>4.794412212750786</v>
      </c>
      <c r="V7"/>
      <c r="W7"/>
      <c r="X7"/>
      <c r="Y7"/>
      <c r="Z7"/>
      <c r="AA7"/>
      <c r="AB7"/>
      <c r="AC7"/>
      <c r="AD7"/>
    </row>
    <row r="8" spans="1:21" ht="43.5" customHeight="1">
      <c r="A8" s="37">
        <v>5</v>
      </c>
      <c r="B8" s="11" t="s">
        <v>8</v>
      </c>
      <c r="C8" s="12">
        <v>4.5119087554511905</v>
      </c>
      <c r="D8" s="13">
        <v>417.34</v>
      </c>
      <c r="E8" s="12">
        <v>0.9518087550836848</v>
      </c>
      <c r="F8" s="12">
        <v>9891.693</v>
      </c>
      <c r="G8" s="12">
        <v>5.835908147578618</v>
      </c>
      <c r="H8" s="12">
        <v>1613.2879</v>
      </c>
      <c r="I8" s="12">
        <v>15.696898966322102</v>
      </c>
      <c r="J8" s="13">
        <v>599.8000000000001</v>
      </c>
      <c r="K8" s="15" t="s">
        <v>8</v>
      </c>
      <c r="L8" s="16">
        <v>4.525804327588947</v>
      </c>
      <c r="M8" s="14">
        <v>440.43000000000006</v>
      </c>
      <c r="N8"/>
      <c r="O8" s="10" t="str">
        <f t="shared" si="0"/>
        <v>University of Waikato (440.43)</v>
      </c>
      <c r="P8"/>
      <c r="Q8"/>
      <c r="R8" s="17">
        <v>4.525804327588947</v>
      </c>
      <c r="S8"/>
      <c r="T8"/>
      <c r="U8"/>
    </row>
    <row r="9" spans="1:21" ht="43.5" customHeight="1">
      <c r="A9" s="37">
        <v>6</v>
      </c>
      <c r="B9" s="11" t="s">
        <v>9</v>
      </c>
      <c r="C9" s="12">
        <v>3.8945344685525956</v>
      </c>
      <c r="D9" s="13">
        <v>873.84</v>
      </c>
      <c r="E9" s="12">
        <v>0.8768977530159866</v>
      </c>
      <c r="F9" s="12">
        <v>19404.7709</v>
      </c>
      <c r="G9" s="12">
        <v>4.550351419447042</v>
      </c>
      <c r="H9" s="12">
        <v>3739.4914</v>
      </c>
      <c r="I9" s="12">
        <v>12.187365706918781</v>
      </c>
      <c r="J9" s="13">
        <v>1396.2</v>
      </c>
      <c r="K9" s="15" t="s">
        <v>9</v>
      </c>
      <c r="L9" s="16">
        <v>4.318305387007677</v>
      </c>
      <c r="M9" s="14">
        <v>919.62</v>
      </c>
      <c r="N9"/>
      <c r="O9" s="10" t="str">
        <f t="shared" si="0"/>
        <v>Massey University (919.62)</v>
      </c>
      <c r="P9"/>
      <c r="Q9"/>
      <c r="R9" s="17">
        <v>4.318305387007677</v>
      </c>
      <c r="S9"/>
      <c r="T9"/>
      <c r="U9"/>
    </row>
    <row r="10" spans="1:21" ht="43.5" customHeight="1">
      <c r="A10" s="37">
        <v>7</v>
      </c>
      <c r="B10" s="11" t="s">
        <v>10</v>
      </c>
      <c r="C10" s="12">
        <v>3.8326904532304726</v>
      </c>
      <c r="D10" s="13">
        <v>165.92000000000002</v>
      </c>
      <c r="E10" s="12">
        <v>1.1142554824236326</v>
      </c>
      <c r="F10" s="12">
        <v>2853.5646</v>
      </c>
      <c r="G10" s="12">
        <v>7.8000904237429305</v>
      </c>
      <c r="H10" s="12">
        <v>407.6363</v>
      </c>
      <c r="I10" s="12">
        <v>14.328977016674179</v>
      </c>
      <c r="J10" s="13">
        <v>221.9</v>
      </c>
      <c r="K10" s="15" t="s">
        <v>10</v>
      </c>
      <c r="L10" s="16">
        <v>4.024124066628374</v>
      </c>
      <c r="M10" s="14">
        <v>174.1</v>
      </c>
      <c r="N10"/>
      <c r="O10" s="10" t="str">
        <f t="shared" si="0"/>
        <v>Lincoln University (174.10)</v>
      </c>
      <c r="P10"/>
      <c r="Q10"/>
      <c r="R10" s="17">
        <v>4.024124066628374</v>
      </c>
      <c r="S10"/>
      <c r="T10"/>
      <c r="U10"/>
    </row>
    <row r="11" spans="1:21" ht="43.5" customHeight="1">
      <c r="A11" s="37">
        <v>8</v>
      </c>
      <c r="B11" s="11" t="s">
        <v>44</v>
      </c>
      <c r="C11" s="12">
        <v>3.1973132579001935</v>
      </c>
      <c r="D11" s="13">
        <v>221.83</v>
      </c>
      <c r="E11" s="12">
        <v>0.389195392439291</v>
      </c>
      <c r="F11" s="12">
        <v>9111.8756</v>
      </c>
      <c r="G11" s="12">
        <v>4.244627367965973</v>
      </c>
      <c r="H11" s="12">
        <v>835.4797</v>
      </c>
      <c r="I11" s="12">
        <v>3.9837115254998876</v>
      </c>
      <c r="J11" s="13">
        <v>890.2</v>
      </c>
      <c r="K11" s="15" t="s">
        <v>11</v>
      </c>
      <c r="L11" s="16">
        <v>3.58613460060102</v>
      </c>
      <c r="M11" s="14">
        <v>429.27000000000004</v>
      </c>
      <c r="N11"/>
      <c r="O11" s="10" t="str">
        <f t="shared" si="0"/>
        <v>AUT University (429.27)</v>
      </c>
      <c r="P11"/>
      <c r="Q11"/>
      <c r="R11" s="17">
        <v>3.58613460060102</v>
      </c>
      <c r="S11"/>
      <c r="T11"/>
      <c r="U11"/>
    </row>
    <row r="12" spans="1:21" ht="43.5" customHeight="1" thickBot="1">
      <c r="A12" s="37">
        <v>9</v>
      </c>
      <c r="B12" s="11" t="s">
        <v>12</v>
      </c>
      <c r="C12" s="12">
        <v>2.953398058252427</v>
      </c>
      <c r="D12" s="13">
        <v>123.6</v>
      </c>
      <c r="E12" s="12">
        <v>0.43875946075087247</v>
      </c>
      <c r="F12" s="12">
        <v>4159.9103</v>
      </c>
      <c r="G12" s="12">
        <v>7.004571085152051</v>
      </c>
      <c r="H12" s="12">
        <v>260.5727</v>
      </c>
      <c r="I12" s="12">
        <v>3.0667898849029656</v>
      </c>
      <c r="J12" s="13">
        <v>595.15</v>
      </c>
      <c r="K12" s="15" t="s">
        <v>12</v>
      </c>
      <c r="L12" s="16">
        <v>2.941012459702013</v>
      </c>
      <c r="M12" s="14">
        <v>114.76999999999998</v>
      </c>
      <c r="N12"/>
      <c r="O12" s="10" t="str">
        <f t="shared" si="0"/>
        <v>Unitec New Zealand (114.77)</v>
      </c>
      <c r="P12"/>
      <c r="Q12"/>
      <c r="R12" s="17">
        <v>2.941012459702013</v>
      </c>
      <c r="S12"/>
      <c r="T12"/>
      <c r="U12"/>
    </row>
    <row r="13" spans="1:30" s="20" customFormat="1" ht="54.75" customHeight="1" thickBot="1">
      <c r="A13" s="38"/>
      <c r="B13" s="46" t="s">
        <v>56</v>
      </c>
      <c r="C13" s="39">
        <v>4.498330766766627</v>
      </c>
      <c r="D13" s="39">
        <v>5182.02</v>
      </c>
      <c r="E13" s="39">
        <v>0.9698487769933505</v>
      </c>
      <c r="F13" s="39">
        <v>120175.6426</v>
      </c>
      <c r="G13" s="39">
        <v>5.049808017765284</v>
      </c>
      <c r="H13" s="39">
        <v>23080.520999999997</v>
      </c>
      <c r="I13" s="39">
        <v>13.481942288428305</v>
      </c>
      <c r="J13" s="39">
        <v>8645.06</v>
      </c>
      <c r="K13" s="15" t="s">
        <v>13</v>
      </c>
      <c r="L13" s="16">
        <v>4.74888303148638</v>
      </c>
      <c r="M13" s="22">
        <v>6058.810000000001</v>
      </c>
      <c r="O13" s="10" t="str">
        <f>IF(K13="Averages &amp; totals (large)","Average (large)"&amp;" ("&amp;TEXT(M13,"0.00")&amp;")",K13&amp;" ("&amp;TEXT(M13,"0.00")&amp;")")</f>
        <v>Average (large) (6058.81)</v>
      </c>
      <c r="R13" s="21">
        <v>2.75564681724846</v>
      </c>
      <c r="V13"/>
      <c r="W13"/>
      <c r="X13"/>
      <c r="Y13"/>
      <c r="Z13"/>
      <c r="AA13"/>
      <c r="AB13"/>
      <c r="AC13"/>
      <c r="AD13"/>
    </row>
    <row r="14" spans="1:30" s="20" customFormat="1" ht="43.5" customHeight="1">
      <c r="A14" s="34"/>
      <c r="B14" s="30"/>
      <c r="C14" s="31"/>
      <c r="D14" s="31"/>
      <c r="E14" s="48"/>
      <c r="F14" s="48"/>
      <c r="G14" s="48"/>
      <c r="H14" s="48"/>
      <c r="I14" s="48"/>
      <c r="J14" s="49"/>
      <c r="K14" s="16"/>
      <c r="L14" s="2"/>
      <c r="N14" s="10"/>
      <c r="Q14" s="21">
        <v>2.834735779198923</v>
      </c>
      <c r="V14"/>
      <c r="W14"/>
      <c r="X14"/>
      <c r="Y14"/>
      <c r="Z14"/>
      <c r="AA14"/>
      <c r="AB14"/>
      <c r="AC14"/>
      <c r="AD14"/>
    </row>
    <row r="15" spans="1:21" ht="106.5" customHeight="1">
      <c r="A15" s="36"/>
      <c r="B15" s="42" t="s">
        <v>57</v>
      </c>
      <c r="C15" s="41" t="s">
        <v>81</v>
      </c>
      <c r="D15" s="41" t="s">
        <v>58</v>
      </c>
      <c r="E15" s="41" t="s">
        <v>65</v>
      </c>
      <c r="F15" s="41" t="s">
        <v>78</v>
      </c>
      <c r="G15" s="41" t="s">
        <v>64</v>
      </c>
      <c r="H15" s="41" t="s">
        <v>76</v>
      </c>
      <c r="I15" s="41" t="s">
        <v>82</v>
      </c>
      <c r="J15" s="41" t="s">
        <v>71</v>
      </c>
      <c r="K15" s="15" t="s">
        <v>14</v>
      </c>
      <c r="L15" s="16">
        <v>3.090909090909091</v>
      </c>
      <c r="M15" s="14">
        <v>11</v>
      </c>
      <c r="N15"/>
      <c r="O15" s="10" t="str">
        <f>IF(K15="Averages &amp; Totals","Average"&amp;" ("&amp;TEXT(M15,"0.00")&amp;")",K15&amp;" ("&amp;TEXT(M15,"0.00")&amp;")")</f>
        <v>Te Whare Wananga O Awanuiarangi (11.00)</v>
      </c>
      <c r="P15"/>
      <c r="Q15"/>
      <c r="R15" s="17">
        <v>2.7908153337225143</v>
      </c>
      <c r="S15"/>
      <c r="T15"/>
      <c r="U15"/>
    </row>
    <row r="16" spans="1:21" ht="43.5" customHeight="1">
      <c r="A16" s="37">
        <v>1</v>
      </c>
      <c r="B16" s="11" t="s">
        <v>80</v>
      </c>
      <c r="C16" s="12">
        <v>3.5</v>
      </c>
      <c r="D16" s="13">
        <v>8</v>
      </c>
      <c r="E16" s="12">
        <v>0.2527246424217086</v>
      </c>
      <c r="F16" s="12">
        <v>553.9626</v>
      </c>
      <c r="G16" s="12">
        <v>0</v>
      </c>
      <c r="H16" s="12">
        <v>0</v>
      </c>
      <c r="I16" s="12">
        <v>0.2978723404255319</v>
      </c>
      <c r="J16" s="13">
        <v>470</v>
      </c>
      <c r="K16" s="15" t="s">
        <v>4</v>
      </c>
      <c r="L16" s="16">
        <v>5.502750687671918</v>
      </c>
      <c r="M16" s="14">
        <v>639.8399999999999</v>
      </c>
      <c r="N16"/>
      <c r="O16" s="10" t="str">
        <f>IF(K16="Averages &amp; Totals","Average"&amp;" ("&amp;TEXT(M16,"0.00")&amp;")",K16&amp;" ("&amp;TEXT(M16,"0.00")&amp;")")</f>
        <v>Victoria University of Wellington (639.84)</v>
      </c>
      <c r="P16"/>
      <c r="Q16"/>
      <c r="R16" s="17">
        <v>5.502750687671918</v>
      </c>
      <c r="S16"/>
      <c r="T16"/>
      <c r="U16"/>
    </row>
    <row r="17" spans="1:21" ht="43.5" customHeight="1">
      <c r="A17" s="37">
        <v>2</v>
      </c>
      <c r="B17" s="11" t="s">
        <v>33</v>
      </c>
      <c r="C17" s="12">
        <v>2.937880633373934</v>
      </c>
      <c r="D17" s="13">
        <v>16.42</v>
      </c>
      <c r="E17" s="12">
        <v>0.10237579761442321</v>
      </c>
      <c r="F17" s="12">
        <v>2356.0256</v>
      </c>
      <c r="G17" s="12">
        <v>0</v>
      </c>
      <c r="H17" s="12">
        <v>66.1059</v>
      </c>
      <c r="I17" s="12">
        <v>1.762513701132627</v>
      </c>
      <c r="J17" s="13">
        <v>136.85</v>
      </c>
      <c r="K17" s="15" t="s">
        <v>4</v>
      </c>
      <c r="L17" s="16">
        <v>5.502750687671918</v>
      </c>
      <c r="M17" s="14">
        <v>639.8399999999999</v>
      </c>
      <c r="N17"/>
      <c r="O17" s="10" t="str">
        <f aca="true" t="shared" si="1" ref="O17:O26">IF(K17="Averages &amp; Totals","Average"&amp;" ("&amp;TEXT(M17,"0.00")&amp;")",K17&amp;" ("&amp;TEXT(M17,"0.00")&amp;")")</f>
        <v>Victoria University of Wellington (639.84)</v>
      </c>
      <c r="P17"/>
      <c r="Q17"/>
      <c r="R17" s="17">
        <v>5.502750687671918</v>
      </c>
      <c r="S17"/>
      <c r="T17"/>
      <c r="U17"/>
    </row>
    <row r="18" spans="1:21" ht="43.5" customHeight="1">
      <c r="A18" s="37">
        <v>3</v>
      </c>
      <c r="B18" s="11" t="s">
        <v>66</v>
      </c>
      <c r="C18" s="12">
        <v>2.8135593220338984</v>
      </c>
      <c r="D18" s="13">
        <v>14.75</v>
      </c>
      <c r="E18" s="12">
        <v>0.7773218322168619</v>
      </c>
      <c r="F18" s="12">
        <v>266.9422</v>
      </c>
      <c r="G18" s="12">
        <v>0</v>
      </c>
      <c r="H18" s="12">
        <v>15.5264</v>
      </c>
      <c r="I18" s="12">
        <v>1.9212962962962963</v>
      </c>
      <c r="J18" s="13">
        <v>108</v>
      </c>
      <c r="K18" s="15" t="s">
        <v>4</v>
      </c>
      <c r="L18" s="16">
        <v>5.502750687671918</v>
      </c>
      <c r="M18" s="14">
        <v>639.8399999999999</v>
      </c>
      <c r="N18"/>
      <c r="O18" s="10" t="str">
        <f t="shared" si="1"/>
        <v>Victoria University of Wellington (639.84)</v>
      </c>
      <c r="P18"/>
      <c r="Q18"/>
      <c r="R18" s="17">
        <v>5.502750687671918</v>
      </c>
      <c r="S18"/>
      <c r="T18"/>
      <c r="U18"/>
    </row>
    <row r="19" spans="1:21" ht="43.5" customHeight="1">
      <c r="A19" s="38">
        <v>4</v>
      </c>
      <c r="B19" s="11" t="s">
        <v>15</v>
      </c>
      <c r="C19" s="12">
        <v>2.5052631578947366</v>
      </c>
      <c r="D19" s="13">
        <v>28.5</v>
      </c>
      <c r="E19" s="12">
        <v>0.2699248179992219</v>
      </c>
      <c r="F19" s="12">
        <v>1322.5905</v>
      </c>
      <c r="G19" s="12">
        <v>0</v>
      </c>
      <c r="H19" s="12">
        <v>18.8722</v>
      </c>
      <c r="I19" s="12">
        <v>0.8669467446999682</v>
      </c>
      <c r="J19" s="13">
        <v>411.79</v>
      </c>
      <c r="K19" s="15" t="s">
        <v>4</v>
      </c>
      <c r="L19" s="16">
        <v>5.502750687671918</v>
      </c>
      <c r="M19" s="14">
        <v>639.8399999999999</v>
      </c>
      <c r="N19"/>
      <c r="O19" s="10" t="str">
        <f t="shared" si="1"/>
        <v>Victoria University of Wellington (639.84)</v>
      </c>
      <c r="P19"/>
      <c r="Q19"/>
      <c r="R19" s="17">
        <v>5.502750687671918</v>
      </c>
      <c r="S19"/>
      <c r="T19"/>
      <c r="U19"/>
    </row>
    <row r="20" spans="1:21" ht="43.5" customHeight="1">
      <c r="A20" s="37">
        <v>5</v>
      </c>
      <c r="B20" s="11" t="s">
        <v>35</v>
      </c>
      <c r="C20" s="12">
        <v>2.480769230769231</v>
      </c>
      <c r="D20" s="13">
        <v>41.6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3">
        <v>0</v>
      </c>
      <c r="K20" s="15" t="s">
        <v>4</v>
      </c>
      <c r="L20" s="16">
        <v>5.502750687671918</v>
      </c>
      <c r="M20" s="14">
        <v>639.8399999999999</v>
      </c>
      <c r="N20"/>
      <c r="O20" s="10" t="str">
        <f t="shared" si="1"/>
        <v>Victoria University of Wellington (639.84)</v>
      </c>
      <c r="P20"/>
      <c r="Q20"/>
      <c r="R20" s="17">
        <v>5.502750687671918</v>
      </c>
      <c r="S20"/>
      <c r="T20"/>
      <c r="U20"/>
    </row>
    <row r="21" spans="1:21" ht="50.25" customHeight="1">
      <c r="A21" s="37">
        <v>6</v>
      </c>
      <c r="B21" s="11" t="s">
        <v>19</v>
      </c>
      <c r="C21" s="12">
        <v>2.4477611940298503</v>
      </c>
      <c r="D21" s="13">
        <v>26.8</v>
      </c>
      <c r="E21" s="12">
        <v>0.19249149369525803</v>
      </c>
      <c r="F21" s="12">
        <v>1703.9714</v>
      </c>
      <c r="G21" s="12">
        <v>0</v>
      </c>
      <c r="H21" s="12">
        <v>0</v>
      </c>
      <c r="I21" s="12">
        <v>0.7121146330872774</v>
      </c>
      <c r="J21" s="13">
        <v>460.6</v>
      </c>
      <c r="K21" s="15" t="s">
        <v>4</v>
      </c>
      <c r="L21" s="16">
        <v>5.502750687671918</v>
      </c>
      <c r="M21" s="14">
        <v>639.8399999999999</v>
      </c>
      <c r="N21"/>
      <c r="O21" s="10" t="str">
        <f t="shared" si="1"/>
        <v>Victoria University of Wellington (639.84)</v>
      </c>
      <c r="P21"/>
      <c r="Q21"/>
      <c r="R21" s="17">
        <v>5.502750687671918</v>
      </c>
      <c r="S21"/>
      <c r="T21"/>
      <c r="U21"/>
    </row>
    <row r="22" spans="1:21" ht="43.5" customHeight="1">
      <c r="A22" s="37">
        <v>7</v>
      </c>
      <c r="B22" s="11" t="s">
        <v>16</v>
      </c>
      <c r="C22" s="12">
        <v>2.4081632653061225</v>
      </c>
      <c r="D22" s="13">
        <v>9.8</v>
      </c>
      <c r="E22" s="12">
        <v>0.11703698457978218</v>
      </c>
      <c r="F22" s="12">
        <v>1008.2283</v>
      </c>
      <c r="G22" s="12">
        <v>0</v>
      </c>
      <c r="H22" s="12">
        <v>53</v>
      </c>
      <c r="I22" s="12">
        <v>0.5420303169499311</v>
      </c>
      <c r="J22" s="13">
        <v>217.70000000000002</v>
      </c>
      <c r="K22" s="15" t="s">
        <v>4</v>
      </c>
      <c r="L22" s="16">
        <v>5.502750687671918</v>
      </c>
      <c r="M22" s="14">
        <v>639.8399999999999</v>
      </c>
      <c r="N22"/>
      <c r="O22" s="10" t="str">
        <f t="shared" si="1"/>
        <v>Victoria University of Wellington (639.84)</v>
      </c>
      <c r="P22"/>
      <c r="Q22"/>
      <c r="R22" s="17">
        <v>5.502750687671918</v>
      </c>
      <c r="S22"/>
      <c r="T22"/>
      <c r="U22"/>
    </row>
    <row r="23" spans="1:21" ht="43.5" customHeight="1">
      <c r="A23" s="37">
        <v>8</v>
      </c>
      <c r="B23" s="11" t="s">
        <v>17</v>
      </c>
      <c r="C23" s="12">
        <v>2.2527075812274364</v>
      </c>
      <c r="D23" s="13">
        <v>33.24</v>
      </c>
      <c r="E23" s="12">
        <v>0.2998997450531761</v>
      </c>
      <c r="F23" s="12">
        <v>1248.4172</v>
      </c>
      <c r="G23" s="12">
        <v>2.5977287912859524</v>
      </c>
      <c r="H23" s="12">
        <v>144.1259</v>
      </c>
      <c r="I23" s="12">
        <v>1.4187192118226604</v>
      </c>
      <c r="J23" s="13">
        <v>263.9</v>
      </c>
      <c r="K23" s="15" t="s">
        <v>4</v>
      </c>
      <c r="L23" s="16">
        <v>5.502750687671918</v>
      </c>
      <c r="M23" s="14">
        <v>639.8399999999999</v>
      </c>
      <c r="N23"/>
      <c r="O23" s="10" t="str">
        <f t="shared" si="1"/>
        <v>Victoria University of Wellington (639.84)</v>
      </c>
      <c r="P23"/>
      <c r="Q23"/>
      <c r="R23" s="17">
        <v>5.502750687671918</v>
      </c>
      <c r="S23"/>
      <c r="T23"/>
      <c r="U23"/>
    </row>
    <row r="24" spans="1:21" ht="43.5" customHeight="1">
      <c r="A24" s="37">
        <v>9</v>
      </c>
      <c r="B24" s="11" t="s">
        <v>21</v>
      </c>
      <c r="C24" s="12">
        <v>2.076745970836531</v>
      </c>
      <c r="D24" s="13">
        <v>26.06</v>
      </c>
      <c r="E24" s="12">
        <v>0.15436873796882228</v>
      </c>
      <c r="F24" s="12">
        <v>1752.9456</v>
      </c>
      <c r="G24" s="12">
        <v>0</v>
      </c>
      <c r="H24" s="12">
        <v>63.8996</v>
      </c>
      <c r="I24" s="12">
        <v>0.856871437618746</v>
      </c>
      <c r="J24" s="13">
        <v>315.8</v>
      </c>
      <c r="K24" s="15" t="s">
        <v>4</v>
      </c>
      <c r="L24" s="16">
        <v>5.502750687671918</v>
      </c>
      <c r="M24" s="14">
        <v>639.8399999999999</v>
      </c>
      <c r="N24"/>
      <c r="O24" s="10" t="str">
        <f t="shared" si="1"/>
        <v>Victoria University of Wellington (639.84)</v>
      </c>
      <c r="P24"/>
      <c r="Q24"/>
      <c r="R24" s="17">
        <v>5.502750687671918</v>
      </c>
      <c r="S24"/>
      <c r="T24"/>
      <c r="U24"/>
    </row>
    <row r="25" spans="1:21" ht="43.5" customHeight="1">
      <c r="A25" s="37">
        <v>10</v>
      </c>
      <c r="B25" s="11" t="s">
        <v>34</v>
      </c>
      <c r="C25" s="12">
        <v>2</v>
      </c>
      <c r="D25" s="13">
        <v>8.15</v>
      </c>
      <c r="E25" s="12">
        <v>0.08975506997756784</v>
      </c>
      <c r="F25" s="12">
        <v>908.0267</v>
      </c>
      <c r="G25" s="12">
        <v>0</v>
      </c>
      <c r="H25" s="12">
        <v>24.0835</v>
      </c>
      <c r="I25" s="12">
        <v>1.2840712147471247</v>
      </c>
      <c r="J25" s="13">
        <v>63.47</v>
      </c>
      <c r="K25" s="15" t="s">
        <v>4</v>
      </c>
      <c r="L25" s="16">
        <v>5.502750687671918</v>
      </c>
      <c r="M25" s="14">
        <v>639.8399999999999</v>
      </c>
      <c r="N25"/>
      <c r="O25" s="10" t="str">
        <f t="shared" si="1"/>
        <v>Victoria University of Wellington (639.84)</v>
      </c>
      <c r="P25"/>
      <c r="Q25"/>
      <c r="R25" s="17">
        <v>5.502750687671918</v>
      </c>
      <c r="S25"/>
      <c r="T25"/>
      <c r="U25"/>
    </row>
    <row r="26" spans="1:21" ht="43.5" customHeight="1" thickBot="1">
      <c r="A26" s="37">
        <v>11</v>
      </c>
      <c r="B26" s="11" t="s">
        <v>22</v>
      </c>
      <c r="C26" s="12">
        <v>2</v>
      </c>
      <c r="D26" s="13">
        <v>14.7</v>
      </c>
      <c r="E26" s="12">
        <v>0.11134119099172507</v>
      </c>
      <c r="F26" s="12">
        <v>1320.2661</v>
      </c>
      <c r="G26" s="12">
        <v>0</v>
      </c>
      <c r="H26" s="12">
        <v>0</v>
      </c>
      <c r="I26" s="12">
        <v>0.9709379128137384</v>
      </c>
      <c r="J26" s="13">
        <v>151.4</v>
      </c>
      <c r="K26" s="15" t="s">
        <v>4</v>
      </c>
      <c r="L26" s="16">
        <v>5.502750687671918</v>
      </c>
      <c r="M26" s="14">
        <v>639.8399999999999</v>
      </c>
      <c r="N26"/>
      <c r="O26" s="10" t="str">
        <f t="shared" si="1"/>
        <v>Victoria University of Wellington (639.84)</v>
      </c>
      <c r="P26"/>
      <c r="Q26"/>
      <c r="R26" s="17">
        <v>5.502750687671918</v>
      </c>
      <c r="S26"/>
      <c r="T26"/>
      <c r="U26"/>
    </row>
    <row r="27" spans="1:21" ht="54" customHeight="1" thickBot="1">
      <c r="A27" s="38"/>
      <c r="B27" s="46" t="s">
        <v>70</v>
      </c>
      <c r="C27" s="39">
        <v>2.4394351372686605</v>
      </c>
      <c r="D27" s="39">
        <v>228.02000000000004</v>
      </c>
      <c r="E27" s="39">
        <v>0.22354440178410487</v>
      </c>
      <c r="F27" s="39">
        <v>12441.3762</v>
      </c>
      <c r="G27" s="39">
        <v>7.212403092734045</v>
      </c>
      <c r="H27" s="39">
        <v>385.61350000000004</v>
      </c>
      <c r="I27" s="39">
        <v>1.0698939415505229</v>
      </c>
      <c r="J27" s="39">
        <v>2599.51</v>
      </c>
      <c r="K27" s="15" t="s">
        <v>13</v>
      </c>
      <c r="L27" s="16">
        <v>4.74888303148638</v>
      </c>
      <c r="M27" s="22">
        <v>6058.810000000001</v>
      </c>
      <c r="N27" s="20"/>
      <c r="O27" s="10" t="str">
        <f>IF(K27="Averages &amp; totals (large)","Average (large)"&amp;" ("&amp;TEXT(M27,"0.00")&amp;")",K27&amp;" ("&amp;TEXT(M27,"0.00")&amp;")")</f>
        <v>Average (large) (6058.81)</v>
      </c>
      <c r="P27" s="20"/>
      <c r="Q27" s="20"/>
      <c r="R27" s="21">
        <v>2.75564681724846</v>
      </c>
      <c r="S27" s="20"/>
      <c r="T27" s="20"/>
      <c r="U27" s="20"/>
    </row>
    <row r="28" spans="1:30" s="20" customFormat="1" ht="43.5" customHeight="1">
      <c r="A28" s="34"/>
      <c r="B28" s="30"/>
      <c r="C28" s="31"/>
      <c r="D28" s="31"/>
      <c r="E28" s="48"/>
      <c r="F28" s="48"/>
      <c r="G28" s="48"/>
      <c r="H28" s="48"/>
      <c r="I28" s="48"/>
      <c r="J28" s="49"/>
      <c r="K28" s="16"/>
      <c r="L28" s="2"/>
      <c r="N28" s="10"/>
      <c r="Q28" s="21">
        <v>2.834735779198923</v>
      </c>
      <c r="V28"/>
      <c r="W28"/>
      <c r="X28"/>
      <c r="Y28"/>
      <c r="Z28"/>
      <c r="AA28"/>
      <c r="AB28"/>
      <c r="AC28"/>
      <c r="AD28"/>
    </row>
    <row r="29" spans="1:21" ht="105.75" customHeight="1">
      <c r="A29" s="36"/>
      <c r="B29" s="42" t="s">
        <v>57</v>
      </c>
      <c r="C29" s="41" t="s">
        <v>81</v>
      </c>
      <c r="D29" s="41" t="s">
        <v>58</v>
      </c>
      <c r="E29" s="41" t="s">
        <v>65</v>
      </c>
      <c r="F29" s="41" t="s">
        <v>78</v>
      </c>
      <c r="G29" s="41" t="s">
        <v>64</v>
      </c>
      <c r="H29" s="41" t="s">
        <v>76</v>
      </c>
      <c r="I29" s="41" t="s">
        <v>82</v>
      </c>
      <c r="J29" s="41" t="s">
        <v>71</v>
      </c>
      <c r="K29" s="15" t="s">
        <v>24</v>
      </c>
      <c r="L29" s="16">
        <v>2.727272727272727</v>
      </c>
      <c r="M29" s="14">
        <v>5.5</v>
      </c>
      <c r="O29" s="10" t="str">
        <f>IF(K29="Averages &amp; Totals","Average"&amp;" ("&amp;TEXT(M29,"0.00")&amp;")",K29&amp;" ("&amp;TEXT(M29,"0.00")&amp;")")</f>
        <v>Carey Baptist College (5.50)</v>
      </c>
      <c r="R29" s="2">
        <v>2</v>
      </c>
      <c r="S29" s="2"/>
      <c r="T29" s="6"/>
      <c r="U29" s="7"/>
    </row>
    <row r="30" spans="1:21" ht="43.5" customHeight="1">
      <c r="A30" s="37">
        <v>1</v>
      </c>
      <c r="B30" s="11" t="s">
        <v>24</v>
      </c>
      <c r="C30" s="12">
        <v>4.666666666666667</v>
      </c>
      <c r="D30" s="13">
        <v>3</v>
      </c>
      <c r="E30" s="12">
        <v>0.6408548637679885</v>
      </c>
      <c r="F30" s="12">
        <v>109.2291</v>
      </c>
      <c r="G30" s="12">
        <v>0</v>
      </c>
      <c r="H30" s="12">
        <v>0</v>
      </c>
      <c r="I30" s="12">
        <v>8.027522935779816</v>
      </c>
      <c r="J30" s="13">
        <v>8.72</v>
      </c>
      <c r="K30" s="15" t="s">
        <v>4</v>
      </c>
      <c r="L30" s="16">
        <v>5.502750687671918</v>
      </c>
      <c r="M30" s="14">
        <v>639.8399999999999</v>
      </c>
      <c r="N30"/>
      <c r="O30" s="10" t="str">
        <f>IF(K30="Averages &amp; Totals","Average"&amp;" ("&amp;TEXT(M30,"0.00")&amp;")",K30&amp;" ("&amp;TEXT(M30,"0.00")&amp;")")</f>
        <v>Victoria University of Wellington (639.84)</v>
      </c>
      <c r="P30"/>
      <c r="Q30"/>
      <c r="R30" s="17">
        <v>5.502750687671918</v>
      </c>
      <c r="S30"/>
      <c r="T30"/>
      <c r="U30"/>
    </row>
    <row r="31" spans="1:21" ht="43.5" customHeight="1">
      <c r="A31" s="37">
        <v>2</v>
      </c>
      <c r="B31" s="11" t="s">
        <v>26</v>
      </c>
      <c r="C31" s="12">
        <v>2.6060606060606064</v>
      </c>
      <c r="D31" s="13">
        <v>2.64</v>
      </c>
      <c r="E31" s="12">
        <v>0.12484675423843845</v>
      </c>
      <c r="F31" s="12">
        <v>275.5378</v>
      </c>
      <c r="G31" s="12">
        <v>0</v>
      </c>
      <c r="H31" s="12">
        <v>0</v>
      </c>
      <c r="I31" s="12">
        <v>0.15911193339500465</v>
      </c>
      <c r="J31" s="13">
        <v>216.2</v>
      </c>
      <c r="K31" s="15" t="s">
        <v>4</v>
      </c>
      <c r="L31" s="16">
        <v>5.502750687671918</v>
      </c>
      <c r="M31" s="14">
        <v>639.8399999999999</v>
      </c>
      <c r="N31"/>
      <c r="O31" s="10" t="str">
        <f aca="true" t="shared" si="2" ref="O31:O42">IF(K31="Averages &amp; Totals","Average"&amp;" ("&amp;TEXT(M31,"0.00")&amp;")",K31&amp;" ("&amp;TEXT(M31,"0.00")&amp;")")</f>
        <v>Victoria University of Wellington (639.84)</v>
      </c>
      <c r="P31"/>
      <c r="Q31"/>
      <c r="R31" s="17">
        <v>5.502750687671918</v>
      </c>
      <c r="S31"/>
      <c r="T31"/>
      <c r="U31"/>
    </row>
    <row r="32" spans="1:21" ht="43.5" customHeight="1">
      <c r="A32" s="37">
        <v>3</v>
      </c>
      <c r="B32" s="11" t="s">
        <v>28</v>
      </c>
      <c r="C32" s="12">
        <v>2</v>
      </c>
      <c r="D32" s="13">
        <v>3</v>
      </c>
      <c r="E32" s="12">
        <v>0.09451057384300156</v>
      </c>
      <c r="F32" s="12">
        <v>317.4248</v>
      </c>
      <c r="G32" s="12">
        <v>0.16259774834638088</v>
      </c>
      <c r="H32" s="12">
        <v>184.5044</v>
      </c>
      <c r="I32" s="12">
        <v>0.34246575342465757</v>
      </c>
      <c r="J32" s="13">
        <v>87.6</v>
      </c>
      <c r="K32" s="15" t="s">
        <v>4</v>
      </c>
      <c r="L32" s="16">
        <v>5.502750687671918</v>
      </c>
      <c r="M32" s="14">
        <v>639.8399999999999</v>
      </c>
      <c r="N32"/>
      <c r="O32" s="10" t="str">
        <f t="shared" si="2"/>
        <v>Victoria University of Wellington (639.84)</v>
      </c>
      <c r="P32"/>
      <c r="Q32"/>
      <c r="R32" s="17">
        <v>5.502750687671918</v>
      </c>
      <c r="S32"/>
      <c r="T32"/>
      <c r="U32"/>
    </row>
    <row r="33" spans="1:21" ht="43.5" customHeight="1">
      <c r="A33" s="38">
        <v>4</v>
      </c>
      <c r="B33" s="11" t="s">
        <v>40</v>
      </c>
      <c r="C33" s="12">
        <v>2</v>
      </c>
      <c r="D33" s="13">
        <v>1.75</v>
      </c>
      <c r="E33" s="12">
        <v>0.4385833007528595</v>
      </c>
      <c r="F33" s="12">
        <v>39.9012</v>
      </c>
      <c r="G33" s="12">
        <v>0</v>
      </c>
      <c r="H33" s="12">
        <v>0</v>
      </c>
      <c r="I33" s="12">
        <v>1.695736434108527</v>
      </c>
      <c r="J33" s="13">
        <v>10.32</v>
      </c>
      <c r="K33" s="15" t="s">
        <v>4</v>
      </c>
      <c r="L33" s="16">
        <v>5.502750687671918</v>
      </c>
      <c r="M33" s="14">
        <v>639.8399999999999</v>
      </c>
      <c r="N33"/>
      <c r="O33" s="10" t="str">
        <f t="shared" si="2"/>
        <v>Victoria University of Wellington (639.84)</v>
      </c>
      <c r="P33"/>
      <c r="Q33"/>
      <c r="R33" s="17">
        <v>5.502750687671918</v>
      </c>
      <c r="S33"/>
      <c r="T33"/>
      <c r="U33"/>
    </row>
    <row r="34" spans="1:21" ht="43.5" customHeight="1">
      <c r="A34" s="37">
        <v>5</v>
      </c>
      <c r="B34" s="11" t="s">
        <v>30</v>
      </c>
      <c r="C34" s="12">
        <v>2</v>
      </c>
      <c r="D34" s="13">
        <v>3</v>
      </c>
      <c r="E34" s="12">
        <v>0.14471870783560148</v>
      </c>
      <c r="F34" s="12">
        <v>207.2987</v>
      </c>
      <c r="G34" s="12">
        <v>0</v>
      </c>
      <c r="H34" s="12">
        <v>0</v>
      </c>
      <c r="I34" s="12">
        <v>1.3440860215053763</v>
      </c>
      <c r="J34" s="13">
        <v>22.32</v>
      </c>
      <c r="K34" s="15" t="s">
        <v>4</v>
      </c>
      <c r="L34" s="16">
        <v>5.502750687671918</v>
      </c>
      <c r="M34" s="14">
        <v>639.8399999999999</v>
      </c>
      <c r="N34"/>
      <c r="O34" s="10" t="str">
        <f t="shared" si="2"/>
        <v>Victoria University of Wellington (639.84)</v>
      </c>
      <c r="P34"/>
      <c r="Q34"/>
      <c r="R34" s="17">
        <v>5.502750687671918</v>
      </c>
      <c r="S34"/>
      <c r="T34"/>
      <c r="U34"/>
    </row>
    <row r="35" spans="1:21" ht="43.5" customHeight="1">
      <c r="A35" s="37">
        <v>6</v>
      </c>
      <c r="B35" s="11" t="s">
        <v>29</v>
      </c>
      <c r="C35" s="12">
        <v>2</v>
      </c>
      <c r="D35" s="13">
        <v>3</v>
      </c>
      <c r="E35" s="12">
        <v>0.933852140077821</v>
      </c>
      <c r="F35" s="12">
        <v>32.125</v>
      </c>
      <c r="G35" s="12">
        <v>0</v>
      </c>
      <c r="H35" s="12">
        <v>0</v>
      </c>
      <c r="I35" s="12">
        <v>3.488372093023256</v>
      </c>
      <c r="J35" s="13">
        <v>8.6</v>
      </c>
      <c r="K35" s="15" t="s">
        <v>4</v>
      </c>
      <c r="L35" s="16">
        <v>5.502750687671918</v>
      </c>
      <c r="M35" s="14">
        <v>639.8399999999999</v>
      </c>
      <c r="N35"/>
      <c r="O35" s="10" t="str">
        <f>IF(K35="Averages &amp; Totals","Average"&amp;" ("&amp;TEXT(M35,"0.00")&amp;")",K35&amp;" ("&amp;TEXT(M35,"0.00")&amp;")")</f>
        <v>Victoria University of Wellington (639.84)</v>
      </c>
      <c r="P35"/>
      <c r="Q35"/>
      <c r="R35" s="17">
        <v>5.502750687671918</v>
      </c>
      <c r="S35"/>
      <c r="T35"/>
      <c r="U35"/>
    </row>
    <row r="36" spans="1:21" ht="43.5" customHeight="1">
      <c r="A36" s="37">
        <v>7</v>
      </c>
      <c r="B36" s="11" t="s">
        <v>45</v>
      </c>
      <c r="C36" s="12">
        <v>2</v>
      </c>
      <c r="D36" s="13">
        <v>3.5</v>
      </c>
      <c r="E36" s="12">
        <v>0.15205491354592057</v>
      </c>
      <c r="F36" s="12">
        <v>230.18</v>
      </c>
      <c r="G36" s="12">
        <v>0.8197873237457254</v>
      </c>
      <c r="H36" s="12">
        <v>42.694</v>
      </c>
      <c r="I36" s="12">
        <v>1.05294825511432</v>
      </c>
      <c r="J36" s="13">
        <v>33.24</v>
      </c>
      <c r="K36" s="15" t="s">
        <v>4</v>
      </c>
      <c r="L36" s="16">
        <v>5.502750687671918</v>
      </c>
      <c r="M36" s="14">
        <v>639.8399999999999</v>
      </c>
      <c r="N36"/>
      <c r="O36" s="10" t="str">
        <f t="shared" si="2"/>
        <v>Victoria University of Wellington (639.84)</v>
      </c>
      <c r="P36"/>
      <c r="Q36"/>
      <c r="R36" s="17">
        <v>5.502750687671918</v>
      </c>
      <c r="S36"/>
      <c r="T36"/>
      <c r="U36"/>
    </row>
    <row r="37" spans="1:21" ht="43.5" customHeight="1">
      <c r="A37" s="38">
        <v>8</v>
      </c>
      <c r="B37" s="11" t="s">
        <v>42</v>
      </c>
      <c r="C37" s="12">
        <v>2</v>
      </c>
      <c r="D37" s="13">
        <v>6.74</v>
      </c>
      <c r="E37" s="12">
        <v>0.1830377753034788</v>
      </c>
      <c r="F37" s="12">
        <v>368.23</v>
      </c>
      <c r="G37" s="12">
        <v>0</v>
      </c>
      <c r="H37" s="12">
        <v>0</v>
      </c>
      <c r="I37" s="12">
        <v>0.4178031242251427</v>
      </c>
      <c r="J37" s="13">
        <v>161.31999999999996</v>
      </c>
      <c r="K37" s="15" t="s">
        <v>4</v>
      </c>
      <c r="L37" s="16">
        <v>5.502750687671918</v>
      </c>
      <c r="M37" s="14">
        <v>639.8399999999999</v>
      </c>
      <c r="N37"/>
      <c r="O37" s="10" t="str">
        <f t="shared" si="2"/>
        <v>Victoria University of Wellington (639.84)</v>
      </c>
      <c r="P37"/>
      <c r="Q37"/>
      <c r="R37" s="17">
        <v>5.502750687671918</v>
      </c>
      <c r="S37"/>
      <c r="T37"/>
      <c r="U37"/>
    </row>
    <row r="38" spans="1:21" ht="43.5" customHeight="1">
      <c r="A38" s="37">
        <v>9</v>
      </c>
      <c r="B38" s="11" t="s">
        <v>36</v>
      </c>
      <c r="C38" s="12">
        <v>2</v>
      </c>
      <c r="D38" s="13">
        <v>5.8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3">
        <v>0</v>
      </c>
      <c r="K38" s="15" t="s">
        <v>4</v>
      </c>
      <c r="L38" s="16">
        <v>5.502750687671918</v>
      </c>
      <c r="M38" s="14">
        <v>639.8399999999999</v>
      </c>
      <c r="N38"/>
      <c r="O38" s="10" t="str">
        <f t="shared" si="2"/>
        <v>Victoria University of Wellington (639.84)</v>
      </c>
      <c r="P38"/>
      <c r="Q38"/>
      <c r="R38" s="17">
        <v>5.502750687671918</v>
      </c>
      <c r="S38"/>
      <c r="T38"/>
      <c r="U38"/>
    </row>
    <row r="39" spans="1:21" ht="43.5" customHeight="1">
      <c r="A39" s="37">
        <v>10</v>
      </c>
      <c r="B39" s="11" t="s">
        <v>18</v>
      </c>
      <c r="C39" s="12">
        <v>2</v>
      </c>
      <c r="D39" s="13">
        <v>2.8</v>
      </c>
      <c r="E39" s="12">
        <v>0.1994813484939158</v>
      </c>
      <c r="F39" s="12">
        <v>140.364</v>
      </c>
      <c r="G39" s="12">
        <v>0</v>
      </c>
      <c r="H39" s="12">
        <v>50.4308</v>
      </c>
      <c r="I39" s="12">
        <v>1.0144927536231882</v>
      </c>
      <c r="J39" s="13">
        <v>27.6</v>
      </c>
      <c r="K39" s="15" t="s">
        <v>4</v>
      </c>
      <c r="L39" s="16">
        <v>5.502750687671918</v>
      </c>
      <c r="M39" s="14">
        <v>639.8399999999999</v>
      </c>
      <c r="N39"/>
      <c r="O39" s="10" t="str">
        <f t="shared" si="2"/>
        <v>Victoria University of Wellington (639.84)</v>
      </c>
      <c r="P39"/>
      <c r="Q39"/>
      <c r="R39" s="17">
        <v>5.502750687671918</v>
      </c>
      <c r="S39"/>
      <c r="T39"/>
      <c r="U39"/>
    </row>
    <row r="40" spans="1:21" ht="43.5" customHeight="1">
      <c r="A40" s="37">
        <v>11</v>
      </c>
      <c r="B40" s="11" t="s">
        <v>20</v>
      </c>
      <c r="C40" s="12">
        <v>2</v>
      </c>
      <c r="D40" s="13">
        <v>5.1000000000000005</v>
      </c>
      <c r="E40" s="12">
        <v>0.06248382771517961</v>
      </c>
      <c r="F40" s="12">
        <v>816.2112</v>
      </c>
      <c r="G40" s="12">
        <v>0.23347639484978544</v>
      </c>
      <c r="H40" s="12">
        <v>218.4375</v>
      </c>
      <c r="I40" s="12">
        <v>0.21357678294735963</v>
      </c>
      <c r="J40" s="13">
        <v>238.79</v>
      </c>
      <c r="K40" s="15" t="s">
        <v>4</v>
      </c>
      <c r="L40" s="16">
        <v>5.502750687671918</v>
      </c>
      <c r="M40" s="14">
        <v>639.8399999999999</v>
      </c>
      <c r="N40"/>
      <c r="O40" s="10" t="str">
        <f t="shared" si="2"/>
        <v>Victoria University of Wellington (639.84)</v>
      </c>
      <c r="P40"/>
      <c r="Q40"/>
      <c r="R40" s="17">
        <v>5.502750687671918</v>
      </c>
      <c r="S40"/>
      <c r="T40"/>
      <c r="U40"/>
    </row>
    <row r="41" spans="1:21" ht="43.5" customHeight="1">
      <c r="A41" s="38">
        <v>12</v>
      </c>
      <c r="B41" s="11" t="s">
        <v>41</v>
      </c>
      <c r="C41" s="12">
        <v>0</v>
      </c>
      <c r="D41" s="13">
        <v>0</v>
      </c>
      <c r="E41" s="12">
        <v>0</v>
      </c>
      <c r="F41" s="12">
        <v>4.3008</v>
      </c>
      <c r="G41" s="12">
        <v>0</v>
      </c>
      <c r="H41" s="12">
        <v>0</v>
      </c>
      <c r="I41" s="12">
        <v>0</v>
      </c>
      <c r="J41" s="13">
        <v>5</v>
      </c>
      <c r="K41" s="15" t="s">
        <v>4</v>
      </c>
      <c r="L41" s="16">
        <v>5.502750687671918</v>
      </c>
      <c r="M41" s="14">
        <v>639.8399999999999</v>
      </c>
      <c r="N41"/>
      <c r="O41" s="10" t="str">
        <f t="shared" si="2"/>
        <v>Victoria University of Wellington (639.84)</v>
      </c>
      <c r="P41"/>
      <c r="Q41"/>
      <c r="R41" s="17">
        <v>5.502750687671918</v>
      </c>
      <c r="S41"/>
      <c r="T41"/>
      <c r="U41"/>
    </row>
    <row r="42" spans="1:21" ht="43.5" customHeight="1" thickBot="1">
      <c r="A42" s="37">
        <v>13</v>
      </c>
      <c r="B42" s="11" t="s">
        <v>43</v>
      </c>
      <c r="C42" s="12">
        <v>0</v>
      </c>
      <c r="D42" s="13">
        <v>0</v>
      </c>
      <c r="E42" s="12">
        <v>0</v>
      </c>
      <c r="F42" s="12">
        <v>61.0065</v>
      </c>
      <c r="G42" s="12">
        <v>0</v>
      </c>
      <c r="H42" s="12">
        <v>40.5605</v>
      </c>
      <c r="I42" s="12">
        <v>0</v>
      </c>
      <c r="J42" s="13">
        <v>32.28</v>
      </c>
      <c r="K42" s="15" t="s">
        <v>4</v>
      </c>
      <c r="L42" s="16">
        <v>5.502750687671918</v>
      </c>
      <c r="M42" s="14">
        <v>639.8399999999999</v>
      </c>
      <c r="N42"/>
      <c r="O42" s="10" t="str">
        <f t="shared" si="2"/>
        <v>Victoria University of Wellington (639.84)</v>
      </c>
      <c r="P42"/>
      <c r="Q42"/>
      <c r="R42" s="17">
        <v>5.502750687671918</v>
      </c>
      <c r="S42"/>
      <c r="T42"/>
      <c r="U42"/>
    </row>
    <row r="43" spans="1:21" ht="54.75" customHeight="1" thickBot="1">
      <c r="A43" s="38"/>
      <c r="B43" s="46" t="s">
        <v>55</v>
      </c>
      <c r="C43" s="39">
        <v>2.2380362013389536</v>
      </c>
      <c r="D43" s="39">
        <v>40.33</v>
      </c>
      <c r="E43" s="39">
        <v>0.17345623089718612</v>
      </c>
      <c r="F43" s="39">
        <v>2601.8091</v>
      </c>
      <c r="G43" s="39">
        <v>0.840993523995802</v>
      </c>
      <c r="H43" s="39">
        <v>536.6272</v>
      </c>
      <c r="I43" s="39">
        <v>0.5297010528292586</v>
      </c>
      <c r="J43" s="39">
        <v>851.9899999999999</v>
      </c>
      <c r="K43" s="15" t="s">
        <v>13</v>
      </c>
      <c r="L43" s="16">
        <v>4.74888303148638</v>
      </c>
      <c r="M43" s="22">
        <v>6058.810000000001</v>
      </c>
      <c r="N43" s="20"/>
      <c r="O43" s="10" t="str">
        <f>IF(K43="Averages &amp; totals (large)","Average (large)"&amp;" ("&amp;TEXT(M43,"0.00")&amp;")",K43&amp;" ("&amp;TEXT(M43,"0.00")&amp;")")</f>
        <v>Average (large) (6058.81)</v>
      </c>
      <c r="P43" s="20"/>
      <c r="Q43" s="20"/>
      <c r="R43" s="21">
        <v>2.75564681724846</v>
      </c>
      <c r="S43" s="20"/>
      <c r="T43" s="20"/>
      <c r="U43" s="20"/>
    </row>
    <row r="44" spans="1:30" s="20" customFormat="1" ht="43.5" customHeight="1">
      <c r="A44" s="34"/>
      <c r="B44" s="30"/>
      <c r="C44" s="31"/>
      <c r="D44" s="31"/>
      <c r="E44" s="48"/>
      <c r="F44" s="48"/>
      <c r="G44" s="48"/>
      <c r="H44" s="48"/>
      <c r="I44" s="48"/>
      <c r="J44" s="49"/>
      <c r="K44" s="16"/>
      <c r="L44" s="2"/>
      <c r="N44" s="10"/>
      <c r="Q44" s="21">
        <v>2.834735779198923</v>
      </c>
      <c r="V44"/>
      <c r="W44"/>
      <c r="X44"/>
      <c r="Y44"/>
      <c r="Z44"/>
      <c r="AA44"/>
      <c r="AB44"/>
      <c r="AC44"/>
      <c r="AD44"/>
    </row>
    <row r="45" spans="1:21" ht="54.75" customHeight="1">
      <c r="A45" s="56" t="s">
        <v>54</v>
      </c>
      <c r="B45" s="56"/>
      <c r="C45" s="39">
        <v>4.395470399257297</v>
      </c>
      <c r="D45" s="39">
        <v>5450.370000000001</v>
      </c>
      <c r="E45" s="39">
        <v>0.8858581446112357</v>
      </c>
      <c r="F45" s="39">
        <v>135218.8279</v>
      </c>
      <c r="G45" s="39">
        <v>4.990454910861362</v>
      </c>
      <c r="H45" s="39">
        <v>24002.761699999995</v>
      </c>
      <c r="I45" s="39">
        <v>9.90237720475904</v>
      </c>
      <c r="J45" s="39">
        <v>12096.56</v>
      </c>
      <c r="R45" s="6"/>
      <c r="S45" s="2"/>
      <c r="T45" s="6"/>
      <c r="U45" s="7"/>
    </row>
  </sheetData>
  <sheetProtection/>
  <mergeCells count="1">
    <mergeCell ref="A45:B4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8" scale="49" r:id="rId1"/>
  <headerFooter alignWithMargins="0">
    <oddHeader>&amp;LAppendix-C _ &amp;"Arial,Bold"Table C-2 2006&amp;"Arial,Regular" (Contextual comparators)&amp;R&amp;P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4"/>
  <sheetViews>
    <sheetView view="pageBreakPreview" zoomScale="55" zoomScaleNormal="55" zoomScaleSheetLayoutView="55" zoomScalePageLayoutView="0" workbookViewId="0" topLeftCell="A1">
      <selection activeCell="A1" sqref="A1"/>
    </sheetView>
  </sheetViews>
  <sheetFormatPr defaultColWidth="9.140625" defaultRowHeight="12.75"/>
  <cols>
    <col min="1" max="1" width="6.8515625" style="6" customWidth="1"/>
    <col min="2" max="2" width="74.8515625" style="1" customWidth="1"/>
    <col min="3" max="3" width="17.7109375" style="2" customWidth="1"/>
    <col min="4" max="4" width="20.00390625" style="2" customWidth="1"/>
    <col min="5" max="5" width="17.7109375" style="3" customWidth="1"/>
    <col min="6" max="6" width="20.00390625" style="4" customWidth="1"/>
    <col min="7" max="7" width="17.7109375" style="4" customWidth="1"/>
    <col min="8" max="8" width="20.00390625" style="4" customWidth="1"/>
    <col min="9" max="9" width="17.7109375" style="4" customWidth="1"/>
    <col min="10" max="10" width="20.00390625" style="2" customWidth="1"/>
    <col min="11" max="11" width="44.421875" style="3" hidden="1" customWidth="1"/>
    <col min="12" max="12" width="13.28125" style="4" hidden="1" customWidth="1"/>
    <col min="13" max="13" width="19.140625" style="2" hidden="1" customWidth="1"/>
    <col min="14" max="14" width="14.57421875" style="3" hidden="1" customWidth="1"/>
    <col min="15" max="15" width="43.00390625" style="5" hidden="1" customWidth="1"/>
    <col min="16" max="16" width="13.28125" style="4" hidden="1" customWidth="1"/>
    <col min="17" max="17" width="13.28125" style="2" hidden="1" customWidth="1"/>
    <col min="18" max="19" width="13.28125" style="3" hidden="1" customWidth="1"/>
    <col min="20" max="20" width="13.28125" style="4" hidden="1" customWidth="1"/>
    <col min="21" max="21" width="13.28125" style="2" customWidth="1"/>
  </cols>
  <sheetData>
    <row r="1" spans="1:10" ht="43.5" customHeight="1">
      <c r="A1" s="29" t="s">
        <v>53</v>
      </c>
      <c r="B1" s="30"/>
      <c r="C1" s="31"/>
      <c r="D1" s="31"/>
      <c r="E1" s="32"/>
      <c r="F1" s="33"/>
      <c r="G1" s="33"/>
      <c r="H1" s="33"/>
      <c r="I1" s="33"/>
      <c r="J1" s="31"/>
    </row>
    <row r="2" spans="1:21" ht="12" customHeight="1" thickBot="1">
      <c r="A2" s="34"/>
      <c r="B2" s="30"/>
      <c r="C2" s="31"/>
      <c r="D2" s="31"/>
      <c r="E2" s="31"/>
      <c r="F2" s="31"/>
      <c r="G2" s="31"/>
      <c r="H2" s="31"/>
      <c r="I2" s="31"/>
      <c r="J2" s="31"/>
      <c r="K2" s="2"/>
      <c r="L2"/>
      <c r="M2"/>
      <c r="N2"/>
      <c r="O2"/>
      <c r="P2"/>
      <c r="Q2"/>
      <c r="R2"/>
      <c r="S2"/>
      <c r="T2"/>
      <c r="U2"/>
    </row>
    <row r="3" spans="1:21" ht="106.5" customHeight="1">
      <c r="A3" s="36"/>
      <c r="B3" s="42" t="s">
        <v>57</v>
      </c>
      <c r="C3" s="41" t="s">
        <v>81</v>
      </c>
      <c r="D3" s="41" t="s">
        <v>58</v>
      </c>
      <c r="E3" s="41" t="s">
        <v>65</v>
      </c>
      <c r="F3" s="41" t="s">
        <v>78</v>
      </c>
      <c r="G3" s="41" t="s">
        <v>64</v>
      </c>
      <c r="H3" s="41" t="s">
        <v>72</v>
      </c>
      <c r="I3" s="41" t="s">
        <v>82</v>
      </c>
      <c r="J3" s="41" t="s">
        <v>71</v>
      </c>
      <c r="K3" s="35" t="s">
        <v>0</v>
      </c>
      <c r="L3" s="8" t="s">
        <v>2</v>
      </c>
      <c r="M3" s="9" t="s">
        <v>1</v>
      </c>
      <c r="N3"/>
      <c r="O3" s="10" t="str">
        <f>"Figure "&amp;MID(B1,7,255)</f>
        <v>Figure </v>
      </c>
      <c r="P3"/>
      <c r="Q3"/>
      <c r="R3" t="s">
        <v>3</v>
      </c>
      <c r="S3"/>
      <c r="T3"/>
      <c r="U3"/>
    </row>
    <row r="4" spans="1:21" ht="43.5" customHeight="1">
      <c r="A4" s="37">
        <v>1</v>
      </c>
      <c r="B4" s="11" t="s">
        <v>5</v>
      </c>
      <c r="C4" s="12">
        <v>4.856265292310896</v>
      </c>
      <c r="D4" s="12">
        <v>1152.54</v>
      </c>
      <c r="E4" s="12">
        <v>1.047430652071505</v>
      </c>
      <c r="F4" s="12">
        <v>26717.9502</v>
      </c>
      <c r="G4" s="12">
        <v>4.169984737383808</v>
      </c>
      <c r="H4" s="12">
        <v>6711.1037</v>
      </c>
      <c r="I4" s="12">
        <v>16.760615679463378</v>
      </c>
      <c r="J4" s="13">
        <v>1669.7</v>
      </c>
      <c r="K4" s="15" t="s">
        <v>4</v>
      </c>
      <c r="L4" s="16">
        <v>5.502750687671918</v>
      </c>
      <c r="M4" s="14">
        <v>639.8399999999999</v>
      </c>
      <c r="N4"/>
      <c r="O4" s="10" t="str">
        <f>IF(K4="Averages &amp; Totals","Average"&amp;" ("&amp;TEXT(M4,"0.00")&amp;")",K4&amp;" ("&amp;TEXT(M4,"0.00")&amp;")")</f>
        <v>Victoria University of Wellington (639.84)</v>
      </c>
      <c r="P4"/>
      <c r="Q4"/>
      <c r="R4" s="17">
        <v>5.502750687671918</v>
      </c>
      <c r="S4"/>
      <c r="T4"/>
      <c r="U4"/>
    </row>
    <row r="5" spans="1:21" ht="43.5" customHeight="1">
      <c r="A5" s="37">
        <v>2</v>
      </c>
      <c r="B5" s="11" t="s">
        <v>7</v>
      </c>
      <c r="C5" s="12">
        <v>4.543006971931446</v>
      </c>
      <c r="D5" s="12">
        <v>497.71000000000004</v>
      </c>
      <c r="E5" s="12">
        <v>0.9612869741129767</v>
      </c>
      <c r="F5" s="12">
        <v>11760.796</v>
      </c>
      <c r="G5" s="12">
        <v>3.142818827857426</v>
      </c>
      <c r="H5" s="12">
        <v>3597.2484</v>
      </c>
      <c r="I5" s="12">
        <v>16.264332263958224</v>
      </c>
      <c r="J5" s="13">
        <v>695.11</v>
      </c>
      <c r="K5" s="15" t="s">
        <v>4</v>
      </c>
      <c r="L5" s="16">
        <v>5.502750687671918</v>
      </c>
      <c r="M5" s="14">
        <v>639.8399999999999</v>
      </c>
      <c r="N5"/>
      <c r="O5" s="10" t="str">
        <f aca="true" t="shared" si="0" ref="O5:O11">IF(K5="Averages &amp; Totals","Average"&amp;" ("&amp;TEXT(M5,"0.00")&amp;")",K5&amp;" ("&amp;TEXT(M5,"0.00")&amp;")")</f>
        <v>Victoria University of Wellington (639.84)</v>
      </c>
      <c r="P5"/>
      <c r="Q5"/>
      <c r="R5" s="17">
        <v>5.502750687671918</v>
      </c>
      <c r="S5"/>
      <c r="T5"/>
      <c r="U5"/>
    </row>
    <row r="6" spans="1:21" ht="43.5" customHeight="1">
      <c r="A6" s="37">
        <v>3</v>
      </c>
      <c r="B6" s="11" t="s">
        <v>6</v>
      </c>
      <c r="C6" s="12">
        <v>4.491207308702752</v>
      </c>
      <c r="D6" s="12">
        <v>845.02</v>
      </c>
      <c r="E6" s="12">
        <v>1.1904870574417628</v>
      </c>
      <c r="F6" s="12">
        <v>15939.5265</v>
      </c>
      <c r="G6" s="12">
        <v>6.9279442393916195</v>
      </c>
      <c r="H6" s="12">
        <v>2739.0232</v>
      </c>
      <c r="I6" s="12">
        <v>14.62117534653999</v>
      </c>
      <c r="J6" s="13">
        <v>1297.8300000000002</v>
      </c>
      <c r="K6" s="15" t="s">
        <v>4</v>
      </c>
      <c r="L6" s="16">
        <v>5.502750687671918</v>
      </c>
      <c r="M6" s="14">
        <v>639.8399999999999</v>
      </c>
      <c r="N6"/>
      <c r="O6" s="10" t="str">
        <f t="shared" si="0"/>
        <v>Victoria University of Wellington (639.84)</v>
      </c>
      <c r="P6"/>
      <c r="Q6"/>
      <c r="R6" s="17">
        <v>5.502750687671918</v>
      </c>
      <c r="S6"/>
      <c r="T6"/>
      <c r="U6"/>
    </row>
    <row r="7" spans="1:31" s="20" customFormat="1" ht="43.5" customHeight="1">
      <c r="A7" s="38">
        <v>4</v>
      </c>
      <c r="B7" s="11" t="s">
        <v>8</v>
      </c>
      <c r="C7" s="12">
        <v>4.3215338435328166</v>
      </c>
      <c r="D7" s="12">
        <v>369.79</v>
      </c>
      <c r="E7" s="12">
        <v>0.8033506770131937</v>
      </c>
      <c r="F7" s="12">
        <v>9946.2168</v>
      </c>
      <c r="G7" s="12">
        <v>4.659696861651622</v>
      </c>
      <c r="H7" s="12">
        <v>1714.7682</v>
      </c>
      <c r="I7" s="12">
        <v>11.653613359585794</v>
      </c>
      <c r="J7" s="13">
        <v>685.6500000000001</v>
      </c>
      <c r="K7" s="15" t="s">
        <v>4</v>
      </c>
      <c r="L7" s="16">
        <v>5.502750687671918</v>
      </c>
      <c r="M7" s="14">
        <v>639.8399999999999</v>
      </c>
      <c r="N7"/>
      <c r="O7" s="10" t="str">
        <f t="shared" si="0"/>
        <v>Victoria University of Wellington (639.84)</v>
      </c>
      <c r="P7"/>
      <c r="Q7"/>
      <c r="R7" s="17">
        <v>5.502750687671918</v>
      </c>
      <c r="S7"/>
      <c r="T7"/>
      <c r="U7"/>
      <c r="W7"/>
      <c r="X7"/>
      <c r="Y7"/>
      <c r="Z7"/>
      <c r="AA7"/>
      <c r="AB7"/>
      <c r="AC7"/>
      <c r="AD7"/>
      <c r="AE7"/>
    </row>
    <row r="8" spans="1:21" ht="43.5" customHeight="1">
      <c r="A8" s="37">
        <v>5</v>
      </c>
      <c r="B8" s="11" t="s">
        <v>4</v>
      </c>
      <c r="C8" s="12">
        <v>4.270418370009568</v>
      </c>
      <c r="D8" s="12">
        <v>459.88</v>
      </c>
      <c r="E8" s="12">
        <v>0.7233276306293136</v>
      </c>
      <c r="F8" s="12">
        <v>13575.3144</v>
      </c>
      <c r="G8" s="12">
        <v>4.698320448765824</v>
      </c>
      <c r="H8" s="12">
        <v>2089.9809</v>
      </c>
      <c r="I8" s="12">
        <v>16.1929419525066</v>
      </c>
      <c r="J8" s="13">
        <v>606.4</v>
      </c>
      <c r="K8" s="15" t="s">
        <v>4</v>
      </c>
      <c r="L8" s="16">
        <v>5.502750687671918</v>
      </c>
      <c r="M8" s="14">
        <v>639.8399999999999</v>
      </c>
      <c r="N8"/>
      <c r="O8" s="10" t="str">
        <f t="shared" si="0"/>
        <v>Victoria University of Wellington (639.84)</v>
      </c>
      <c r="P8"/>
      <c r="Q8"/>
      <c r="R8" s="17">
        <v>5.502750687671918</v>
      </c>
      <c r="S8"/>
      <c r="T8"/>
      <c r="U8"/>
    </row>
    <row r="9" spans="1:21" ht="43.5" customHeight="1">
      <c r="A9" s="37">
        <v>6</v>
      </c>
      <c r="B9" s="11" t="s">
        <v>9</v>
      </c>
      <c r="C9" s="12">
        <v>3.744138811513463</v>
      </c>
      <c r="D9" s="12">
        <v>689.2800000000002</v>
      </c>
      <c r="E9" s="12">
        <v>0.6361955625657795</v>
      </c>
      <c r="F9" s="12">
        <v>20282.757</v>
      </c>
      <c r="G9" s="12">
        <v>3.194644559832605</v>
      </c>
      <c r="H9" s="12">
        <v>4039.1974</v>
      </c>
      <c r="I9" s="12">
        <v>9.725651577503433</v>
      </c>
      <c r="J9" s="13">
        <v>1326.7799999999997</v>
      </c>
      <c r="K9" s="15" t="s">
        <v>4</v>
      </c>
      <c r="L9" s="16">
        <v>5.502750687671918</v>
      </c>
      <c r="M9" s="14">
        <v>639.8399999999999</v>
      </c>
      <c r="N9"/>
      <c r="O9" s="10" t="str">
        <f t="shared" si="0"/>
        <v>Victoria University of Wellington (639.84)</v>
      </c>
      <c r="P9"/>
      <c r="Q9"/>
      <c r="R9" s="17">
        <v>5.502750687671918</v>
      </c>
      <c r="S9"/>
      <c r="T9"/>
      <c r="U9"/>
    </row>
    <row r="10" spans="1:21" ht="43.5" customHeight="1">
      <c r="A10" s="37">
        <v>7</v>
      </c>
      <c r="B10" s="11" t="s">
        <v>10</v>
      </c>
      <c r="C10" s="12">
        <v>3.5924061556162803</v>
      </c>
      <c r="D10" s="12">
        <v>139.06</v>
      </c>
      <c r="E10" s="12">
        <v>0.99853414004935</v>
      </c>
      <c r="F10" s="12">
        <v>2501.4668</v>
      </c>
      <c r="G10" s="12">
        <v>5.245164948237122</v>
      </c>
      <c r="H10" s="12">
        <v>476.21</v>
      </c>
      <c r="I10" s="12">
        <v>11.299194788745135</v>
      </c>
      <c r="J10" s="13">
        <v>221.06</v>
      </c>
      <c r="K10" s="15" t="s">
        <v>4</v>
      </c>
      <c r="L10" s="16">
        <v>5.502750687671918</v>
      </c>
      <c r="M10" s="14">
        <v>639.8399999999999</v>
      </c>
      <c r="N10"/>
      <c r="O10" s="10" t="str">
        <f t="shared" si="0"/>
        <v>Victoria University of Wellington (639.84)</v>
      </c>
      <c r="P10"/>
      <c r="Q10"/>
      <c r="R10" s="17">
        <v>5.502750687671918</v>
      </c>
      <c r="S10"/>
      <c r="T10"/>
      <c r="U10"/>
    </row>
    <row r="11" spans="1:21" ht="43.5" customHeight="1" thickBot="1">
      <c r="A11" s="37">
        <v>8</v>
      </c>
      <c r="B11" s="11" t="s">
        <v>44</v>
      </c>
      <c r="C11" s="12">
        <v>3.2123900347453245</v>
      </c>
      <c r="D11" s="12">
        <v>135.26999999999998</v>
      </c>
      <c r="E11" s="12">
        <v>0.29422760432902284</v>
      </c>
      <c r="F11" s="12">
        <v>7384.4193</v>
      </c>
      <c r="G11" s="12">
        <v>4.197381036693421</v>
      </c>
      <c r="H11" s="12">
        <v>517.6323</v>
      </c>
      <c r="I11" s="12">
        <v>2.433906887126406</v>
      </c>
      <c r="J11" s="13">
        <v>892.68</v>
      </c>
      <c r="K11" s="15" t="s">
        <v>4</v>
      </c>
      <c r="L11" s="16">
        <v>5.502750687671918</v>
      </c>
      <c r="M11" s="14">
        <v>639.8399999999999</v>
      </c>
      <c r="N11"/>
      <c r="O11" s="10" t="str">
        <f t="shared" si="0"/>
        <v>Victoria University of Wellington (639.84)</v>
      </c>
      <c r="P11"/>
      <c r="Q11"/>
      <c r="R11" s="17">
        <v>5.502750687671918</v>
      </c>
      <c r="S11"/>
      <c r="T11"/>
      <c r="U11"/>
    </row>
    <row r="12" spans="1:31" s="20" customFormat="1" ht="54.75" customHeight="1" thickBot="1">
      <c r="A12" s="38"/>
      <c r="B12" s="46" t="s">
        <v>56</v>
      </c>
      <c r="C12" s="39">
        <v>4.367466859428011</v>
      </c>
      <c r="D12" s="39">
        <v>4288.550000000001</v>
      </c>
      <c r="E12" s="39">
        <v>0.8662644094776426</v>
      </c>
      <c r="F12" s="39">
        <v>108108.44699999999</v>
      </c>
      <c r="G12" s="39">
        <v>4.279177417728388</v>
      </c>
      <c r="H12" s="39">
        <v>21885.1641</v>
      </c>
      <c r="I12" s="39">
        <v>12.663670132423556</v>
      </c>
      <c r="J12" s="39">
        <v>7395.210000000001</v>
      </c>
      <c r="K12" s="15" t="s">
        <v>13</v>
      </c>
      <c r="L12" s="16">
        <v>4.74888303148638</v>
      </c>
      <c r="M12" s="22">
        <v>6058.810000000001</v>
      </c>
      <c r="O12" s="10" t="str">
        <f>IF(K12="Averages &amp; totals (large)","Average (large)"&amp;" ("&amp;TEXT(M12,"0.00")&amp;")",K12&amp;" ("&amp;TEXT(M12,"0.00")&amp;")")</f>
        <v>Average (large) (6058.81)</v>
      </c>
      <c r="R12" s="21">
        <v>2.75564681724846</v>
      </c>
      <c r="W12"/>
      <c r="X12"/>
      <c r="Y12"/>
      <c r="Z12"/>
      <c r="AA12"/>
      <c r="AB12"/>
      <c r="AC12"/>
      <c r="AD12"/>
      <c r="AE12"/>
    </row>
    <row r="13" spans="1:31" s="20" customFormat="1" ht="43.5" customHeight="1" thickBot="1">
      <c r="A13" s="34"/>
      <c r="B13" s="30"/>
      <c r="C13" s="31"/>
      <c r="D13" s="31"/>
      <c r="E13" s="48"/>
      <c r="F13" s="48"/>
      <c r="G13" s="48"/>
      <c r="H13" s="48"/>
      <c r="I13" s="48"/>
      <c r="J13" s="49"/>
      <c r="K13" s="16"/>
      <c r="L13" s="2"/>
      <c r="N13" s="10"/>
      <c r="Q13" s="21">
        <v>2.834735779198923</v>
      </c>
      <c r="W13"/>
      <c r="X13"/>
      <c r="Y13"/>
      <c r="Z13"/>
      <c r="AA13"/>
      <c r="AB13"/>
      <c r="AC13"/>
      <c r="AD13"/>
      <c r="AE13"/>
    </row>
    <row r="14" spans="1:21" ht="106.5" customHeight="1">
      <c r="A14" s="36"/>
      <c r="B14" s="42" t="s">
        <v>57</v>
      </c>
      <c r="C14" s="41" t="s">
        <v>81</v>
      </c>
      <c r="D14" s="41" t="s">
        <v>58</v>
      </c>
      <c r="E14" s="41" t="s">
        <v>65</v>
      </c>
      <c r="F14" s="41" t="s">
        <v>78</v>
      </c>
      <c r="G14" s="41" t="s">
        <v>64</v>
      </c>
      <c r="H14" s="41" t="s">
        <v>72</v>
      </c>
      <c r="I14" s="41" t="s">
        <v>82</v>
      </c>
      <c r="J14" s="41" t="s">
        <v>71</v>
      </c>
      <c r="K14" s="35" t="s">
        <v>0</v>
      </c>
      <c r="L14" s="8" t="s">
        <v>2</v>
      </c>
      <c r="M14" s="9" t="s">
        <v>1</v>
      </c>
      <c r="N14"/>
      <c r="O14" s="10" t="str">
        <f>"Figure "&amp;MID(B12,7,255)</f>
        <v>Figure es and totals (large)</v>
      </c>
      <c r="P14"/>
      <c r="Q14"/>
      <c r="R14" t="s">
        <v>3</v>
      </c>
      <c r="S14"/>
      <c r="T14"/>
      <c r="U14"/>
    </row>
    <row r="15" spans="1:21" ht="43.5" customHeight="1">
      <c r="A15" s="37">
        <v>1</v>
      </c>
      <c r="B15" s="11" t="s">
        <v>12</v>
      </c>
      <c r="C15" s="12">
        <v>3.194263363754889</v>
      </c>
      <c r="D15" s="12">
        <v>76.69999999999999</v>
      </c>
      <c r="E15" s="12">
        <v>0.28544040273520405</v>
      </c>
      <c r="F15" s="12">
        <v>4291.6139</v>
      </c>
      <c r="G15" s="12">
        <v>4.710840894713667</v>
      </c>
      <c r="H15" s="12">
        <v>260.0385</v>
      </c>
      <c r="I15" s="12">
        <v>2.031475431584882</v>
      </c>
      <c r="J15" s="13">
        <v>603.01</v>
      </c>
      <c r="K15" s="15" t="s">
        <v>4</v>
      </c>
      <c r="L15" s="16">
        <v>5.502750687671918</v>
      </c>
      <c r="M15" s="14">
        <v>639.8399999999999</v>
      </c>
      <c r="N15"/>
      <c r="O15" s="10" t="str">
        <f aca="true" t="shared" si="1" ref="O15:O20">IF(K15="Averages &amp; Totals","Average"&amp;" ("&amp;TEXT(M15,"0.00")&amp;")",K15&amp;" ("&amp;TEXT(M15,"0.00")&amp;")")</f>
        <v>Victoria University of Wellington (639.84)</v>
      </c>
      <c r="P15"/>
      <c r="Q15"/>
      <c r="R15" s="17">
        <v>5.502750687671918</v>
      </c>
      <c r="S15"/>
      <c r="T15"/>
      <c r="U15"/>
    </row>
    <row r="16" spans="1:21" ht="43.5" customHeight="1">
      <c r="A16" s="37">
        <v>2</v>
      </c>
      <c r="B16" s="11" t="s">
        <v>80</v>
      </c>
      <c r="C16" s="12">
        <v>2.4545454545454546</v>
      </c>
      <c r="D16" s="12">
        <v>8.8</v>
      </c>
      <c r="E16" s="12">
        <v>0.354318037839198</v>
      </c>
      <c r="F16" s="12">
        <v>304.8109</v>
      </c>
      <c r="G16" s="12">
        <v>0</v>
      </c>
      <c r="H16" s="12">
        <v>0</v>
      </c>
      <c r="I16" s="12">
        <v>0.16071428571428573</v>
      </c>
      <c r="J16" s="13">
        <v>672</v>
      </c>
      <c r="K16" s="15" t="s">
        <v>4</v>
      </c>
      <c r="L16" s="16">
        <v>5.502750687671918</v>
      </c>
      <c r="M16" s="14">
        <v>639.8399999999999</v>
      </c>
      <c r="N16"/>
      <c r="O16" s="10" t="str">
        <f t="shared" si="1"/>
        <v>Victoria University of Wellington (639.84)</v>
      </c>
      <c r="P16"/>
      <c r="Q16"/>
      <c r="R16" s="17">
        <v>5.502750687671918</v>
      </c>
      <c r="S16"/>
      <c r="T16"/>
      <c r="U16"/>
    </row>
    <row r="17" spans="1:21" ht="43.5" customHeight="1">
      <c r="A17" s="37">
        <v>3</v>
      </c>
      <c r="B17" s="11" t="s">
        <v>35</v>
      </c>
      <c r="C17" s="12">
        <v>2.4352557127312298</v>
      </c>
      <c r="D17" s="12">
        <v>27.57</v>
      </c>
      <c r="E17" s="12">
        <v>0</v>
      </c>
      <c r="F17" s="12">
        <v>0</v>
      </c>
      <c r="G17" s="12">
        <v>0</v>
      </c>
      <c r="H17" s="12">
        <v>0</v>
      </c>
      <c r="I17" s="12">
        <v>1.8743718592964824</v>
      </c>
      <c r="J17" s="13">
        <v>179.1</v>
      </c>
      <c r="K17" s="15" t="s">
        <v>4</v>
      </c>
      <c r="L17" s="16">
        <v>5.502750687671918</v>
      </c>
      <c r="M17" s="14">
        <v>639.8399999999999</v>
      </c>
      <c r="N17"/>
      <c r="O17" s="10" t="str">
        <f t="shared" si="1"/>
        <v>Victoria University of Wellington (639.84)</v>
      </c>
      <c r="P17"/>
      <c r="Q17"/>
      <c r="R17" s="17">
        <v>5.502750687671918</v>
      </c>
      <c r="S17"/>
      <c r="T17"/>
      <c r="U17"/>
    </row>
    <row r="18" spans="1:21" ht="43.5" customHeight="1">
      <c r="A18" s="38">
        <v>4</v>
      </c>
      <c r="B18" s="11" t="s">
        <v>33</v>
      </c>
      <c r="C18" s="12">
        <v>2.269723533378287</v>
      </c>
      <c r="D18" s="12">
        <v>14.83</v>
      </c>
      <c r="E18" s="12">
        <v>0.06694395172334733</v>
      </c>
      <c r="F18" s="12">
        <v>2514.0434</v>
      </c>
      <c r="G18" s="12">
        <v>4.577673573522931</v>
      </c>
      <c r="H18" s="12">
        <v>36.7654</v>
      </c>
      <c r="I18" s="12">
        <v>0.971204339546425</v>
      </c>
      <c r="J18" s="13">
        <v>173.29</v>
      </c>
      <c r="K18" s="15" t="s">
        <v>4</v>
      </c>
      <c r="L18" s="16">
        <v>5.502750687671918</v>
      </c>
      <c r="M18" s="14">
        <v>639.8399999999999</v>
      </c>
      <c r="N18"/>
      <c r="O18" s="10" t="str">
        <f t="shared" si="1"/>
        <v>Victoria University of Wellington (639.84)</v>
      </c>
      <c r="P18"/>
      <c r="Q18"/>
      <c r="R18" s="17">
        <v>5.502750687671918</v>
      </c>
      <c r="S18"/>
      <c r="T18"/>
      <c r="U18"/>
    </row>
    <row r="19" spans="1:21" ht="43.5" customHeight="1">
      <c r="A19" s="37">
        <v>5</v>
      </c>
      <c r="B19" s="11" t="s">
        <v>34</v>
      </c>
      <c r="C19" s="12">
        <v>2</v>
      </c>
      <c r="D19" s="12">
        <v>9</v>
      </c>
      <c r="E19" s="12">
        <v>0.09078217009935907</v>
      </c>
      <c r="F19" s="12">
        <v>991.3841</v>
      </c>
      <c r="G19" s="12">
        <v>3.701160108073875</v>
      </c>
      <c r="H19" s="12">
        <v>24.3167</v>
      </c>
      <c r="I19" s="12">
        <v>1.2587412587412588</v>
      </c>
      <c r="J19" s="13">
        <v>71.5</v>
      </c>
      <c r="K19" s="15" t="s">
        <v>4</v>
      </c>
      <c r="L19" s="16">
        <v>5.502750687671918</v>
      </c>
      <c r="M19" s="14">
        <v>639.8399999999999</v>
      </c>
      <c r="N19"/>
      <c r="O19" s="10" t="str">
        <f t="shared" si="1"/>
        <v>Victoria University of Wellington (639.84)</v>
      </c>
      <c r="P19"/>
      <c r="Q19"/>
      <c r="R19" s="17">
        <v>5.502750687671918</v>
      </c>
      <c r="S19"/>
      <c r="T19"/>
      <c r="U19"/>
    </row>
    <row r="20" spans="1:21" ht="43.5" customHeight="1">
      <c r="A20" s="37">
        <v>6</v>
      </c>
      <c r="B20" s="11" t="s">
        <v>21</v>
      </c>
      <c r="C20" s="12">
        <v>2</v>
      </c>
      <c r="D20" s="12">
        <v>17.5</v>
      </c>
      <c r="E20" s="12">
        <v>0.09369751935014399</v>
      </c>
      <c r="F20" s="12">
        <v>1867.7122</v>
      </c>
      <c r="G20" s="12">
        <v>4.318322023442319</v>
      </c>
      <c r="H20" s="12">
        <v>40.525</v>
      </c>
      <c r="I20" s="12">
        <v>0.5050505050505051</v>
      </c>
      <c r="J20" s="13">
        <v>346.5</v>
      </c>
      <c r="K20" s="15" t="s">
        <v>4</v>
      </c>
      <c r="L20" s="16">
        <v>5.502750687671918</v>
      </c>
      <c r="M20" s="14">
        <v>639.8399999999999</v>
      </c>
      <c r="N20"/>
      <c r="O20" s="10" t="str">
        <f t="shared" si="1"/>
        <v>Victoria University of Wellington (639.84)</v>
      </c>
      <c r="P20"/>
      <c r="Q20"/>
      <c r="R20" s="17">
        <v>5.502750687671918</v>
      </c>
      <c r="S20"/>
      <c r="T20"/>
      <c r="U20"/>
    </row>
    <row r="21" spans="1:21" ht="54" customHeight="1">
      <c r="A21" s="38"/>
      <c r="B21" s="46" t="s">
        <v>70</v>
      </c>
      <c r="C21" s="39">
        <v>2.7227979274611402</v>
      </c>
      <c r="D21" s="39">
        <v>154.39999999999998</v>
      </c>
      <c r="E21" s="39">
        <v>0.21084170727818652</v>
      </c>
      <c r="F21" s="39">
        <v>9969.5645</v>
      </c>
      <c r="G21" s="39">
        <v>5.812320127771498</v>
      </c>
      <c r="H21" s="39">
        <v>361.6456</v>
      </c>
      <c r="I21" s="39">
        <v>1.0276718490270853</v>
      </c>
      <c r="J21" s="39">
        <v>2045.3999999999999</v>
      </c>
      <c r="K21" s="15"/>
      <c r="L21" s="16"/>
      <c r="O21" s="10"/>
      <c r="R21" s="2">
        <v>2</v>
      </c>
      <c r="S21" s="2"/>
      <c r="T21" s="6"/>
      <c r="U21" s="7"/>
    </row>
    <row r="22" spans="1:31" s="20" customFormat="1" ht="43.5" customHeight="1" thickBot="1">
      <c r="A22" s="34"/>
      <c r="B22" s="30"/>
      <c r="C22" s="31"/>
      <c r="D22" s="31"/>
      <c r="E22" s="48"/>
      <c r="F22" s="48"/>
      <c r="G22" s="48"/>
      <c r="H22" s="48"/>
      <c r="I22" s="48"/>
      <c r="J22" s="49"/>
      <c r="K22" s="16"/>
      <c r="L22" s="2"/>
      <c r="N22" s="10"/>
      <c r="Q22" s="21">
        <v>2.834735779198923</v>
      </c>
      <c r="W22"/>
      <c r="X22"/>
      <c r="Y22"/>
      <c r="Z22"/>
      <c r="AA22"/>
      <c r="AB22"/>
      <c r="AC22"/>
      <c r="AD22"/>
      <c r="AE22"/>
    </row>
    <row r="23" spans="1:21" ht="106.5" customHeight="1">
      <c r="A23" s="36"/>
      <c r="B23" s="42" t="s">
        <v>57</v>
      </c>
      <c r="C23" s="41" t="s">
        <v>81</v>
      </c>
      <c r="D23" s="41" t="s">
        <v>58</v>
      </c>
      <c r="E23" s="41" t="s">
        <v>65</v>
      </c>
      <c r="F23" s="41" t="s">
        <v>78</v>
      </c>
      <c r="G23" s="41" t="s">
        <v>64</v>
      </c>
      <c r="H23" s="41" t="s">
        <v>72</v>
      </c>
      <c r="I23" s="41" t="s">
        <v>82</v>
      </c>
      <c r="J23" s="41" t="s">
        <v>71</v>
      </c>
      <c r="K23" s="35" t="s">
        <v>0</v>
      </c>
      <c r="L23" s="8" t="s">
        <v>2</v>
      </c>
      <c r="M23" s="9" t="s">
        <v>1</v>
      </c>
      <c r="N23"/>
      <c r="O23" s="10" t="str">
        <f>"Figure "&amp;MID(B21,7,255)</f>
        <v>Figure es and totals (medium)</v>
      </c>
      <c r="P23"/>
      <c r="Q23"/>
      <c r="R23" t="s">
        <v>3</v>
      </c>
      <c r="S23"/>
      <c r="T23"/>
      <c r="U23"/>
    </row>
    <row r="24" spans="1:21" ht="43.5" customHeight="1">
      <c r="A24" s="37">
        <v>1</v>
      </c>
      <c r="B24" s="11" t="s">
        <v>45</v>
      </c>
      <c r="C24" s="12">
        <v>4.318840579710145</v>
      </c>
      <c r="D24" s="12">
        <v>3.45</v>
      </c>
      <c r="E24" s="12">
        <v>0.37585127791956985</v>
      </c>
      <c r="F24" s="12">
        <v>198.2167</v>
      </c>
      <c r="G24" s="12">
        <v>1.7446979916067147</v>
      </c>
      <c r="H24" s="12">
        <v>42.7008</v>
      </c>
      <c r="I24" s="12">
        <v>1.7822966507177034</v>
      </c>
      <c r="J24" s="13">
        <v>41.8</v>
      </c>
      <c r="K24" s="15" t="s">
        <v>4</v>
      </c>
      <c r="L24" s="16">
        <v>5.502750687671918</v>
      </c>
      <c r="M24" s="14">
        <v>639.8399999999999</v>
      </c>
      <c r="N24"/>
      <c r="O24" s="10" t="str">
        <f aca="true" t="shared" si="2" ref="O24:O31">IF(K24="Averages &amp; Totals","Average"&amp;" ("&amp;TEXT(M24,"0.00")&amp;")",K24&amp;" ("&amp;TEXT(M24,"0.00")&amp;")")</f>
        <v>Victoria University of Wellington (639.84)</v>
      </c>
      <c r="P24"/>
      <c r="Q24"/>
      <c r="R24" s="17">
        <v>5.502750687671918</v>
      </c>
      <c r="S24"/>
      <c r="T24"/>
      <c r="U24"/>
    </row>
    <row r="25" spans="1:21" ht="43.5" customHeight="1">
      <c r="A25" s="37">
        <v>2</v>
      </c>
      <c r="B25" s="11" t="s">
        <v>24</v>
      </c>
      <c r="C25" s="12">
        <v>3.3333333333333335</v>
      </c>
      <c r="D25" s="12">
        <v>3</v>
      </c>
      <c r="E25" s="12">
        <v>0.5655097844502905</v>
      </c>
      <c r="F25" s="12">
        <v>88.4158</v>
      </c>
      <c r="G25" s="12">
        <v>0</v>
      </c>
      <c r="H25" s="12">
        <v>0</v>
      </c>
      <c r="I25" s="12">
        <v>5.411255411255411</v>
      </c>
      <c r="J25" s="13">
        <v>9.24</v>
      </c>
      <c r="K25" s="15" t="s">
        <v>4</v>
      </c>
      <c r="L25" s="16">
        <v>5.502750687671918</v>
      </c>
      <c r="M25" s="14">
        <v>639.8399999999999</v>
      </c>
      <c r="N25"/>
      <c r="O25" s="10" t="str">
        <f t="shared" si="2"/>
        <v>Victoria University of Wellington (639.84)</v>
      </c>
      <c r="P25"/>
      <c r="Q25"/>
      <c r="R25" s="17">
        <v>5.502750687671918</v>
      </c>
      <c r="S25"/>
      <c r="T25"/>
      <c r="U25"/>
    </row>
    <row r="26" spans="1:21" ht="43.5" customHeight="1">
      <c r="A26" s="37">
        <v>3</v>
      </c>
      <c r="B26" s="11" t="s">
        <v>28</v>
      </c>
      <c r="C26" s="12">
        <v>2</v>
      </c>
      <c r="D26" s="12">
        <v>2</v>
      </c>
      <c r="E26" s="12">
        <v>0.029253794217109958</v>
      </c>
      <c r="F26" s="12">
        <v>683.672</v>
      </c>
      <c r="G26" s="12">
        <v>0.0996661185030149</v>
      </c>
      <c r="H26" s="12">
        <v>200.67</v>
      </c>
      <c r="I26" s="12">
        <v>0.19493177387914232</v>
      </c>
      <c r="J26" s="13">
        <v>102.6</v>
      </c>
      <c r="K26" s="15" t="s">
        <v>4</v>
      </c>
      <c r="L26" s="16">
        <v>5.502750687671918</v>
      </c>
      <c r="M26" s="14">
        <v>639.8399999999999</v>
      </c>
      <c r="N26"/>
      <c r="O26" s="10" t="str">
        <f t="shared" si="2"/>
        <v>Victoria University of Wellington (639.84)</v>
      </c>
      <c r="P26"/>
      <c r="Q26"/>
      <c r="R26" s="17">
        <v>5.502750687671918</v>
      </c>
      <c r="S26"/>
      <c r="T26"/>
      <c r="U26"/>
    </row>
    <row r="27" spans="1:21" ht="43.5" customHeight="1">
      <c r="A27" s="38">
        <v>4</v>
      </c>
      <c r="B27" s="11" t="s">
        <v>40</v>
      </c>
      <c r="C27" s="12">
        <v>2</v>
      </c>
      <c r="D27" s="12">
        <v>1</v>
      </c>
      <c r="E27" s="12">
        <v>0.21329693065716784</v>
      </c>
      <c r="F27" s="12">
        <v>46.883</v>
      </c>
      <c r="G27" s="12">
        <v>0</v>
      </c>
      <c r="H27" s="12">
        <v>0</v>
      </c>
      <c r="I27" s="12">
        <v>0.625</v>
      </c>
      <c r="J27" s="13">
        <v>16</v>
      </c>
      <c r="K27" s="15" t="s">
        <v>4</v>
      </c>
      <c r="L27" s="16">
        <v>5.502750687671918</v>
      </c>
      <c r="M27" s="14">
        <v>639.8399999999999</v>
      </c>
      <c r="N27"/>
      <c r="O27" s="10" t="str">
        <f t="shared" si="2"/>
        <v>Victoria University of Wellington (639.84)</v>
      </c>
      <c r="P27"/>
      <c r="Q27"/>
      <c r="R27" s="17">
        <v>5.502750687671918</v>
      </c>
      <c r="S27"/>
      <c r="T27"/>
      <c r="U27"/>
    </row>
    <row r="28" spans="1:21" ht="50.25" customHeight="1">
      <c r="A28" s="37">
        <v>5</v>
      </c>
      <c r="B28" s="11" t="s">
        <v>79</v>
      </c>
      <c r="C28" s="12">
        <v>2</v>
      </c>
      <c r="D28" s="12">
        <v>2</v>
      </c>
      <c r="E28" s="12">
        <v>0.1915532671325242</v>
      </c>
      <c r="F28" s="12">
        <v>104.4096</v>
      </c>
      <c r="G28" s="12">
        <v>0</v>
      </c>
      <c r="H28" s="12">
        <v>0</v>
      </c>
      <c r="I28" s="12">
        <v>2</v>
      </c>
      <c r="J28" s="13">
        <v>10</v>
      </c>
      <c r="K28" s="15" t="s">
        <v>4</v>
      </c>
      <c r="L28" s="16">
        <v>5.502750687671918</v>
      </c>
      <c r="M28" s="14">
        <v>639.8399999999999</v>
      </c>
      <c r="N28"/>
      <c r="O28" s="10" t="str">
        <f t="shared" si="2"/>
        <v>Victoria University of Wellington (639.84)</v>
      </c>
      <c r="P28"/>
      <c r="Q28"/>
      <c r="R28" s="17">
        <v>5.502750687671918</v>
      </c>
      <c r="S28"/>
      <c r="T28"/>
      <c r="U28"/>
    </row>
    <row r="29" spans="1:21" ht="43.5" customHeight="1">
      <c r="A29" s="37">
        <v>6</v>
      </c>
      <c r="B29" s="11" t="s">
        <v>36</v>
      </c>
      <c r="C29" s="12">
        <v>2</v>
      </c>
      <c r="D29" s="12">
        <v>1.5</v>
      </c>
      <c r="E29" s="12">
        <v>0</v>
      </c>
      <c r="F29" s="12">
        <v>472.549</v>
      </c>
      <c r="G29" s="12">
        <v>0.4342665238412322</v>
      </c>
      <c r="H29" s="12">
        <v>34.541</v>
      </c>
      <c r="I29" s="12">
        <v>0.2232142857142857</v>
      </c>
      <c r="J29" s="13">
        <v>67.2</v>
      </c>
      <c r="K29" s="15" t="s">
        <v>4</v>
      </c>
      <c r="L29" s="16">
        <v>5.502750687671918</v>
      </c>
      <c r="M29" s="14">
        <v>639.8399999999999</v>
      </c>
      <c r="N29"/>
      <c r="O29" s="10" t="str">
        <f t="shared" si="2"/>
        <v>Victoria University of Wellington (639.84)</v>
      </c>
      <c r="P29"/>
      <c r="Q29"/>
      <c r="R29" s="17">
        <v>5.502750687671918</v>
      </c>
      <c r="S29"/>
      <c r="T29"/>
      <c r="U29"/>
    </row>
    <row r="30" spans="1:21" ht="43.5" customHeight="1">
      <c r="A30" s="37">
        <v>7</v>
      </c>
      <c r="B30" s="11" t="s">
        <v>18</v>
      </c>
      <c r="C30" s="12">
        <v>2</v>
      </c>
      <c r="D30" s="12">
        <v>2.92</v>
      </c>
      <c r="E30" s="12">
        <v>0.23881593098546738</v>
      </c>
      <c r="F30" s="12">
        <v>122.2699</v>
      </c>
      <c r="G30" s="12">
        <v>0.7610151733915737</v>
      </c>
      <c r="H30" s="12">
        <v>38.3698</v>
      </c>
      <c r="I30" s="12">
        <v>1.0766961651917404</v>
      </c>
      <c r="J30" s="13">
        <v>27.12</v>
      </c>
      <c r="K30" s="15" t="s">
        <v>4</v>
      </c>
      <c r="L30" s="16">
        <v>5.502750687671918</v>
      </c>
      <c r="M30" s="14">
        <v>639.8399999999999</v>
      </c>
      <c r="N30"/>
      <c r="O30" s="10" t="str">
        <f t="shared" si="2"/>
        <v>Victoria University of Wellington (639.84)</v>
      </c>
      <c r="P30"/>
      <c r="Q30"/>
      <c r="R30" s="17">
        <v>5.502750687671918</v>
      </c>
      <c r="S30"/>
      <c r="T30"/>
      <c r="U30"/>
    </row>
    <row r="31" spans="1:21" ht="43.5" customHeight="1">
      <c r="A31" s="37">
        <v>8</v>
      </c>
      <c r="B31" s="11" t="s">
        <v>30</v>
      </c>
      <c r="C31" s="12">
        <v>0</v>
      </c>
      <c r="D31" s="12">
        <v>0</v>
      </c>
      <c r="E31" s="12">
        <v>0</v>
      </c>
      <c r="F31" s="12">
        <v>205.3006</v>
      </c>
      <c r="G31" s="12">
        <v>0</v>
      </c>
      <c r="H31" s="12">
        <v>0</v>
      </c>
      <c r="I31" s="12">
        <v>0</v>
      </c>
      <c r="J31" s="13">
        <v>20.56</v>
      </c>
      <c r="K31" s="15" t="s">
        <v>4</v>
      </c>
      <c r="L31" s="16">
        <v>5.502750687671918</v>
      </c>
      <c r="M31" s="14">
        <v>639.8399999999999</v>
      </c>
      <c r="N31"/>
      <c r="O31" s="10" t="str">
        <f t="shared" si="2"/>
        <v>Victoria University of Wellington (639.84)</v>
      </c>
      <c r="P31"/>
      <c r="Q31"/>
      <c r="R31" s="17">
        <v>5.502750687671918</v>
      </c>
      <c r="S31"/>
      <c r="T31"/>
      <c r="U31"/>
    </row>
    <row r="32" spans="1:21" ht="54.75" customHeight="1">
      <c r="A32" s="38"/>
      <c r="B32" s="46" t="s">
        <v>55</v>
      </c>
      <c r="C32" s="39">
        <v>2.756143667296786</v>
      </c>
      <c r="D32" s="39">
        <v>15.87</v>
      </c>
      <c r="E32" s="39">
        <v>0.11380450166273216</v>
      </c>
      <c r="F32" s="39">
        <v>1921.7166</v>
      </c>
      <c r="G32" s="39">
        <v>0.6914724093971955</v>
      </c>
      <c r="H32" s="39">
        <v>316.28159999999997</v>
      </c>
      <c r="I32" s="39">
        <v>0.7425641722124134</v>
      </c>
      <c r="J32" s="39">
        <v>294.52</v>
      </c>
      <c r="K32" s="15"/>
      <c r="L32" s="16"/>
      <c r="O32" s="10"/>
      <c r="R32" s="2">
        <v>2</v>
      </c>
      <c r="S32" s="2"/>
      <c r="T32" s="6"/>
      <c r="U32" s="7"/>
    </row>
    <row r="33" spans="1:31" s="20" customFormat="1" ht="43.5" customHeight="1">
      <c r="A33" s="34"/>
      <c r="B33" s="50"/>
      <c r="C33" s="31"/>
      <c r="D33" s="31"/>
      <c r="E33" s="48"/>
      <c r="F33" s="48"/>
      <c r="G33" s="48"/>
      <c r="H33" s="48"/>
      <c r="I33" s="48"/>
      <c r="J33" s="49"/>
      <c r="K33" s="16"/>
      <c r="L33" s="2"/>
      <c r="N33" s="10"/>
      <c r="Q33" s="21">
        <v>2.834735779198923</v>
      </c>
      <c r="W33"/>
      <c r="X33"/>
      <c r="Y33"/>
      <c r="Z33"/>
      <c r="AA33"/>
      <c r="AB33"/>
      <c r="AC33"/>
      <c r="AD33"/>
      <c r="AE33"/>
    </row>
    <row r="34" spans="1:21" ht="54.75" customHeight="1">
      <c r="A34" s="56" t="s">
        <v>54</v>
      </c>
      <c r="B34" s="56"/>
      <c r="C34" s="39">
        <v>4.304780188480359</v>
      </c>
      <c r="D34" s="39">
        <v>4458.8200000000015</v>
      </c>
      <c r="E34" s="39">
        <v>0.7997618121269728</v>
      </c>
      <c r="F34" s="39">
        <v>119999.72809999998</v>
      </c>
      <c r="G34" s="39">
        <v>4.253459719856738</v>
      </c>
      <c r="H34" s="39">
        <v>22563.0913</v>
      </c>
      <c r="I34" s="39">
        <v>9.858235072361643</v>
      </c>
      <c r="J34" s="39">
        <v>9735.130000000001</v>
      </c>
      <c r="R34" s="6"/>
      <c r="S34" s="2"/>
      <c r="T34" s="6"/>
      <c r="U34" s="7"/>
    </row>
  </sheetData>
  <sheetProtection/>
  <mergeCells count="1">
    <mergeCell ref="A34:B3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8" scale="57" r:id="rId1"/>
  <headerFooter alignWithMargins="0">
    <oddHeader>&amp;LAppendix-C _ &amp;"Arial,Bold"Table C-3 2003 &amp;"Arial,Regular"(Contextual comparators)&amp;R&amp;P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Performance-Based Research Fund - Supplement to Appendix C</dc:title>
  <dc:subject/>
  <dc:creator>Tertiary Education Commission</dc:creator>
  <cp:keywords/>
  <dc:description/>
  <cp:lastModifiedBy>Gary Elshaw</cp:lastModifiedBy>
  <cp:lastPrinted>2013-05-10T03:36:56Z</cp:lastPrinted>
  <dcterms:created xsi:type="dcterms:W3CDTF">2013-01-25T00:37:44Z</dcterms:created>
  <dcterms:modified xsi:type="dcterms:W3CDTF">2013-05-16T03:31:17Z</dcterms:modified>
  <cp:category/>
  <cp:version/>
  <cp:contentType/>
  <cp:contentStatus/>
</cp:coreProperties>
</file>